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hidePivotFieldList="1" defaultThemeVersion="124226"/>
  <mc:AlternateContent xmlns:mc="http://schemas.openxmlformats.org/markup-compatibility/2006">
    <mc:Choice Requires="x15">
      <x15ac:absPath xmlns:x15ac="http://schemas.microsoft.com/office/spreadsheetml/2010/11/ac" url="https://stoptb.sharepoint.com/sites/gdfsp/Shared Documents/General/Procurement and Supply (PRS)/DIAGNOSTICS/06 Documentation for the website/1 Diagnostic Ordering list/"/>
    </mc:Choice>
  </mc:AlternateContent>
  <xr:revisionPtr revIDLastSave="1738" documentId="13_ncr:1_{DA10591C-BAAF-49DC-B815-3BB98EFE583E}" xr6:coauthVersionLast="47" xr6:coauthVersionMax="47" xr10:uidLastSave="{65338D5B-1B48-40F2-910E-A84FA312B875}"/>
  <bookViews>
    <workbookView xWindow="-120" yWindow="-120" windowWidth="29040" windowHeight="15720" tabRatio="888" activeTab="1" xr2:uid="{00000000-000D-0000-FFFF-FFFF00000000}"/>
  </bookViews>
  <sheets>
    <sheet name="1 Diag Categories" sheetId="38" r:id="rId1"/>
    <sheet name="2 Diag Ordering list" sheetId="29" r:id="rId2"/>
    <sheet name="3 Diag Planning tool" sheetId="33" r:id="rId3"/>
    <sheet name="Calculations - Diagnostics" sheetId="36" state="hidden" r:id="rId4"/>
    <sheet name="4 MD categories" sheetId="39" r:id="rId5"/>
    <sheet name="5 MD Ordering list" sheetId="47" r:id="rId6"/>
    <sheet name="6 MD Planning tool" sheetId="42" r:id="rId7"/>
    <sheet name="Calculations - Medical devices" sheetId="46" state="hidden" r:id="rId8"/>
  </sheets>
  <definedNames>
    <definedName name="_xlnm._FilterDatabase" localSheetId="0" hidden="1">'1 Diag Categories'!#REF!</definedName>
    <definedName name="_xlnm._FilterDatabase" localSheetId="1" hidden="1">'2 Diag Ordering list'!$A$2:$R$637</definedName>
    <definedName name="_xlnm._FilterDatabase" localSheetId="2" hidden="1">'3 Diag Planning tool'!$A$3:$A$20</definedName>
    <definedName name="_xlnm._FilterDatabase" localSheetId="5" hidden="1">'5 MD Ordering list'!$A$2:$R$44</definedName>
    <definedName name="_xlnm._FilterDatabase" localSheetId="6" hidden="1">'6 MD Planning tool'!$A$3:$A$6</definedName>
    <definedName name="_xlnm._FilterDatabase" localSheetId="3" hidden="1">'Calculations - Diagnostics'!$A$37:$G$1018</definedName>
    <definedName name="batch_process_SC">#REF!</definedName>
    <definedName name="BSC">#REF!</definedName>
    <definedName name="contam_process">#REF!</definedName>
    <definedName name="Country">#REF!</definedName>
    <definedName name="decontamination_method">#REF!</definedName>
    <definedName name="kit_ordered">#REF!</definedName>
    <definedName name="lc_contamination">#REF!</definedName>
    <definedName name="LC_positive">#REF!</definedName>
    <definedName name="LC_Repeat_culture">#REF!</definedName>
    <definedName name="LC_repeat_SIRE">#REF!</definedName>
    <definedName name="LJ_Method">#REF!</definedName>
    <definedName name="LPA_Batch">#REF!</definedName>
    <definedName name="NUM_SIRE">#REF!</definedName>
    <definedName name="period">#REF!</definedName>
    <definedName name="period_LC">#REF!</definedName>
    <definedName name="_xlnm.Print_Area" localSheetId="0">'1 Diag Categories'!#REF!</definedName>
    <definedName name="_xlnm.Print_Area" localSheetId="1">'2 Diag Ordering list'!$A$1:$R$637</definedName>
    <definedName name="_xlnm.Print_Area" localSheetId="2">'3 Diag Planning tool'!$C$1:$N$22</definedName>
    <definedName name="_xlnm.Print_Area" localSheetId="6">'6 MD Planning tool'!$C$1:$M$11</definedName>
    <definedName name="_xlnm.Print_Titles" localSheetId="1">'2 Diag Ordering list'!$1:$2</definedName>
    <definedName name="repet">#REF!</definedName>
    <definedName name="repet_process">#REF!</definedName>
    <definedName name="sample">#REF!</definedName>
    <definedName name="SC_positive">#N/A</definedName>
    <definedName name="SC_sample">#N/A</definedName>
    <definedName name="SC_samples">#REF!</definedName>
    <definedName name="slants">#REF!</definedName>
    <definedName name="staff">#REF!</definedName>
    <definedName name="TB_Culture">#REF!</definedName>
    <definedName name="unit_pack">#REF!</definedName>
    <definedName name="volum_specime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3" i="29" l="1"/>
  <c r="G39" i="36" l="1"/>
  <c r="G40" i="36"/>
  <c r="G41" i="36"/>
  <c r="G42" i="36"/>
  <c r="G43" i="36"/>
  <c r="G44" i="36"/>
  <c r="G45" i="36"/>
  <c r="G46" i="36"/>
  <c r="G47" i="36"/>
  <c r="G48" i="36"/>
  <c r="G49" i="36"/>
  <c r="G50" i="36"/>
  <c r="G51" i="36"/>
  <c r="G52" i="36"/>
  <c r="G53" i="36"/>
  <c r="G54" i="36"/>
  <c r="G55" i="36"/>
  <c r="G56" i="36"/>
  <c r="G57" i="36"/>
  <c r="G58" i="36"/>
  <c r="G59" i="36"/>
  <c r="G60" i="36"/>
  <c r="G61" i="36"/>
  <c r="G62" i="36"/>
  <c r="G63" i="36"/>
  <c r="G64" i="36"/>
  <c r="G65" i="36"/>
  <c r="G66" i="36"/>
  <c r="G67" i="36"/>
  <c r="G68" i="36"/>
  <c r="G69" i="36"/>
  <c r="G70" i="36"/>
  <c r="G71" i="36"/>
  <c r="G72" i="36"/>
  <c r="G73" i="36"/>
  <c r="G74" i="36"/>
  <c r="G75" i="36"/>
  <c r="G76" i="36"/>
  <c r="G77" i="36"/>
  <c r="G78" i="36"/>
  <c r="G79" i="36"/>
  <c r="G80" i="36"/>
  <c r="G81" i="36"/>
  <c r="G82" i="36"/>
  <c r="G83" i="36"/>
  <c r="G84" i="36"/>
  <c r="G85" i="36"/>
  <c r="G86" i="36"/>
  <c r="G87" i="36"/>
  <c r="G88" i="36"/>
  <c r="G89" i="36"/>
  <c r="G90" i="36"/>
  <c r="G91" i="36"/>
  <c r="G92" i="36"/>
  <c r="G93" i="36"/>
  <c r="G94" i="36"/>
  <c r="G95" i="36"/>
  <c r="G96" i="36"/>
  <c r="G97" i="36"/>
  <c r="G98" i="36"/>
  <c r="G99" i="36"/>
  <c r="G100" i="36"/>
  <c r="G101" i="36"/>
  <c r="G102" i="36"/>
  <c r="G103" i="36"/>
  <c r="G104" i="36"/>
  <c r="G105" i="36"/>
  <c r="G106" i="36"/>
  <c r="G107" i="36"/>
  <c r="G108" i="36"/>
  <c r="G109" i="36"/>
  <c r="G110" i="36"/>
  <c r="G111" i="36"/>
  <c r="G112" i="36"/>
  <c r="G113" i="36"/>
  <c r="G114" i="36"/>
  <c r="G115" i="36"/>
  <c r="G116" i="36"/>
  <c r="G117" i="36"/>
  <c r="G118" i="36"/>
  <c r="G119" i="36"/>
  <c r="G120" i="36"/>
  <c r="G121" i="36"/>
  <c r="G122" i="36"/>
  <c r="G123" i="36"/>
  <c r="G124" i="36"/>
  <c r="G125" i="36"/>
  <c r="G126" i="36"/>
  <c r="G127" i="36"/>
  <c r="G128" i="36"/>
  <c r="G129" i="36"/>
  <c r="G130" i="36"/>
  <c r="G131" i="36"/>
  <c r="G132" i="36"/>
  <c r="G133" i="36"/>
  <c r="G134" i="36"/>
  <c r="G135" i="36"/>
  <c r="G136" i="36"/>
  <c r="G137" i="36"/>
  <c r="G138" i="36"/>
  <c r="G139" i="36"/>
  <c r="G140" i="36"/>
  <c r="G141" i="36"/>
  <c r="G142" i="36"/>
  <c r="G143" i="36"/>
  <c r="G144" i="36"/>
  <c r="G145" i="36"/>
  <c r="G146" i="36"/>
  <c r="G147" i="36"/>
  <c r="G148" i="36"/>
  <c r="G149" i="36"/>
  <c r="G150" i="36"/>
  <c r="G151" i="36"/>
  <c r="G152" i="36"/>
  <c r="G153" i="36"/>
  <c r="G154" i="36"/>
  <c r="G155" i="36"/>
  <c r="G156" i="36"/>
  <c r="G157" i="36"/>
  <c r="G158" i="36"/>
  <c r="G159" i="36"/>
  <c r="G160" i="36"/>
  <c r="G161" i="36"/>
  <c r="G162" i="36"/>
  <c r="G163" i="36"/>
  <c r="G164" i="36"/>
  <c r="G165" i="36"/>
  <c r="G166" i="36"/>
  <c r="G167" i="36"/>
  <c r="G168" i="36"/>
  <c r="G169" i="36"/>
  <c r="G170" i="36"/>
  <c r="G171" i="36"/>
  <c r="G172" i="36"/>
  <c r="G173" i="36"/>
  <c r="G174" i="36"/>
  <c r="G175" i="36"/>
  <c r="G176" i="36"/>
  <c r="G177" i="36"/>
  <c r="G178" i="36"/>
  <c r="G179" i="36"/>
  <c r="G180" i="36"/>
  <c r="G181" i="36"/>
  <c r="G182" i="36"/>
  <c r="G183" i="36"/>
  <c r="G184" i="36"/>
  <c r="G185" i="36"/>
  <c r="G186" i="36"/>
  <c r="G187" i="36"/>
  <c r="G188" i="36"/>
  <c r="G189" i="36"/>
  <c r="G190" i="36"/>
  <c r="G191" i="36"/>
  <c r="G192" i="36"/>
  <c r="G193" i="36"/>
  <c r="G194" i="36"/>
  <c r="G195" i="36"/>
  <c r="G196" i="36"/>
  <c r="G197" i="36"/>
  <c r="G198" i="36"/>
  <c r="G199" i="36"/>
  <c r="G200" i="36"/>
  <c r="G201" i="36"/>
  <c r="G202" i="36"/>
  <c r="G203" i="36"/>
  <c r="G204" i="36"/>
  <c r="G205" i="36"/>
  <c r="G206" i="36"/>
  <c r="G207" i="36"/>
  <c r="G208" i="36"/>
  <c r="G209" i="36"/>
  <c r="G210" i="36"/>
  <c r="G211" i="36"/>
  <c r="G212" i="36"/>
  <c r="G213" i="36"/>
  <c r="G214" i="36"/>
  <c r="G215" i="36"/>
  <c r="G216" i="36"/>
  <c r="G217" i="36"/>
  <c r="G218" i="36"/>
  <c r="G219" i="36"/>
  <c r="G220" i="36"/>
  <c r="G221" i="36"/>
  <c r="G222" i="36"/>
  <c r="G223" i="36"/>
  <c r="G224" i="36"/>
  <c r="G225" i="36"/>
  <c r="G226" i="36"/>
  <c r="G227" i="36"/>
  <c r="G228" i="36"/>
  <c r="G229" i="36"/>
  <c r="G230" i="36"/>
  <c r="G231" i="36"/>
  <c r="G234" i="36"/>
  <c r="G236" i="36"/>
  <c r="G237" i="36"/>
  <c r="G238" i="36"/>
  <c r="G239" i="36"/>
  <c r="G240" i="36"/>
  <c r="G241" i="36"/>
  <c r="G242" i="36"/>
  <c r="G243" i="36"/>
  <c r="G244" i="36"/>
  <c r="G245" i="36"/>
  <c r="G246" i="36"/>
  <c r="G247" i="36"/>
  <c r="G248" i="36"/>
  <c r="G249" i="36"/>
  <c r="G250" i="36"/>
  <c r="G251" i="36"/>
  <c r="G252" i="36"/>
  <c r="G253" i="36"/>
  <c r="G254" i="36"/>
  <c r="G255" i="36"/>
  <c r="G256" i="36"/>
  <c r="G257" i="36"/>
  <c r="G258" i="36"/>
  <c r="G259" i="36"/>
  <c r="G260" i="36"/>
  <c r="G261" i="36"/>
  <c r="G262" i="36"/>
  <c r="G263" i="36"/>
  <c r="G264" i="36"/>
  <c r="G265" i="36"/>
  <c r="G266" i="36"/>
  <c r="G267" i="36"/>
  <c r="G268" i="36"/>
  <c r="G269" i="36"/>
  <c r="G270" i="36"/>
  <c r="G271" i="36"/>
  <c r="G272" i="36"/>
  <c r="G273" i="36"/>
  <c r="G274" i="36"/>
  <c r="G275" i="36"/>
  <c r="G276" i="36"/>
  <c r="G277" i="36"/>
  <c r="G278" i="36"/>
  <c r="G279" i="36"/>
  <c r="G280" i="36"/>
  <c r="G281" i="36"/>
  <c r="G282" i="36"/>
  <c r="G283" i="36"/>
  <c r="G284" i="36"/>
  <c r="G285" i="36"/>
  <c r="G286" i="36"/>
  <c r="G287" i="36"/>
  <c r="G288" i="36"/>
  <c r="G289" i="36"/>
  <c r="G290" i="36"/>
  <c r="G291" i="36"/>
  <c r="G292" i="36"/>
  <c r="G293" i="36"/>
  <c r="G294" i="36"/>
  <c r="G295" i="36"/>
  <c r="G296" i="36"/>
  <c r="G297" i="36"/>
  <c r="G298" i="36"/>
  <c r="G299" i="36"/>
  <c r="G300" i="36"/>
  <c r="G301" i="36"/>
  <c r="G302" i="36"/>
  <c r="G303" i="36"/>
  <c r="G304" i="36"/>
  <c r="G305" i="36"/>
  <c r="G306" i="36"/>
  <c r="G307" i="36"/>
  <c r="G308" i="36"/>
  <c r="G309" i="36"/>
  <c r="G310" i="36"/>
  <c r="G311" i="36"/>
  <c r="G312" i="36"/>
  <c r="G313" i="36"/>
  <c r="G314" i="36"/>
  <c r="G315" i="36"/>
  <c r="G316" i="36"/>
  <c r="G317" i="36"/>
  <c r="G318" i="36"/>
  <c r="G319" i="36"/>
  <c r="G320" i="36"/>
  <c r="G321" i="36"/>
  <c r="G322" i="36"/>
  <c r="G323" i="36"/>
  <c r="G324" i="36"/>
  <c r="G325" i="36"/>
  <c r="G326" i="36"/>
  <c r="G327" i="36"/>
  <c r="G328" i="36"/>
  <c r="G329" i="36"/>
  <c r="G330" i="36"/>
  <c r="G331" i="36"/>
  <c r="G332" i="36"/>
  <c r="G333" i="36"/>
  <c r="G334" i="36"/>
  <c r="G335" i="36"/>
  <c r="G336" i="36"/>
  <c r="G337" i="36"/>
  <c r="G338" i="36"/>
  <c r="G339" i="36"/>
  <c r="G340" i="36"/>
  <c r="G341" i="36"/>
  <c r="G342" i="36"/>
  <c r="G343" i="36"/>
  <c r="G344" i="36"/>
  <c r="G345" i="36"/>
  <c r="G346" i="36"/>
  <c r="G347" i="36"/>
  <c r="G348" i="36"/>
  <c r="G349" i="36"/>
  <c r="G350" i="36"/>
  <c r="G351" i="36"/>
  <c r="G352" i="36"/>
  <c r="G353" i="36"/>
  <c r="G354" i="36"/>
  <c r="G355" i="36"/>
  <c r="G356" i="36"/>
  <c r="G357" i="36"/>
  <c r="G358" i="36"/>
  <c r="G359" i="36"/>
  <c r="G360" i="36"/>
  <c r="G361" i="36"/>
  <c r="G362" i="36"/>
  <c r="G363" i="36"/>
  <c r="G364" i="36"/>
  <c r="G365" i="36"/>
  <c r="G366" i="36"/>
  <c r="G367" i="36"/>
  <c r="G368" i="36"/>
  <c r="G369" i="36"/>
  <c r="G370" i="36"/>
  <c r="G371" i="36"/>
  <c r="G372" i="36"/>
  <c r="G373" i="36"/>
  <c r="G374" i="36"/>
  <c r="G375" i="36"/>
  <c r="G376" i="36"/>
  <c r="G377" i="36"/>
  <c r="G378" i="36"/>
  <c r="G379" i="36"/>
  <c r="G380" i="36"/>
  <c r="G381" i="36"/>
  <c r="G382" i="36"/>
  <c r="G383" i="36"/>
  <c r="G384" i="36"/>
  <c r="G385" i="36"/>
  <c r="G386" i="36"/>
  <c r="G387" i="36"/>
  <c r="G388" i="36"/>
  <c r="G389" i="36"/>
  <c r="G390" i="36"/>
  <c r="G391" i="36"/>
  <c r="G392" i="36"/>
  <c r="G393" i="36"/>
  <c r="G394" i="36"/>
  <c r="G395" i="36"/>
  <c r="G396" i="36"/>
  <c r="G397" i="36"/>
  <c r="G398" i="36"/>
  <c r="G399" i="36"/>
  <c r="G400" i="36"/>
  <c r="G401" i="36"/>
  <c r="G402" i="36"/>
  <c r="G403" i="36"/>
  <c r="G404" i="36"/>
  <c r="G405" i="36"/>
  <c r="G406" i="36"/>
  <c r="G407" i="36"/>
  <c r="G408" i="36"/>
  <c r="G409" i="36"/>
  <c r="G410" i="36"/>
  <c r="G411" i="36"/>
  <c r="G412" i="36"/>
  <c r="G413" i="36"/>
  <c r="G414" i="36"/>
  <c r="G415" i="36"/>
  <c r="G416" i="36"/>
  <c r="G417" i="36"/>
  <c r="G418" i="36"/>
  <c r="G419" i="36"/>
  <c r="G420" i="36"/>
  <c r="G421" i="36"/>
  <c r="G422" i="36"/>
  <c r="G423" i="36"/>
  <c r="G424" i="36"/>
  <c r="G425" i="36"/>
  <c r="G426" i="36"/>
  <c r="G427" i="36"/>
  <c r="G428" i="36"/>
  <c r="G429" i="36"/>
  <c r="G430" i="36"/>
  <c r="G431" i="36"/>
  <c r="G432" i="36"/>
  <c r="G433" i="36"/>
  <c r="G434" i="36"/>
  <c r="G435" i="36"/>
  <c r="G436" i="36"/>
  <c r="G437" i="36"/>
  <c r="G438" i="36"/>
  <c r="G439" i="36"/>
  <c r="G440" i="36"/>
  <c r="G441" i="36"/>
  <c r="G442" i="36"/>
  <c r="G443" i="36"/>
  <c r="G444" i="36"/>
  <c r="G445" i="36"/>
  <c r="G446" i="36"/>
  <c r="G447" i="36"/>
  <c r="G448" i="36"/>
  <c r="G449" i="36"/>
  <c r="G450" i="36"/>
  <c r="G451" i="36"/>
  <c r="G452" i="36"/>
  <c r="G453" i="36"/>
  <c r="G454" i="36"/>
  <c r="G455" i="36"/>
  <c r="G456" i="36"/>
  <c r="G457" i="36"/>
  <c r="G458" i="36"/>
  <c r="G459" i="36"/>
  <c r="G460" i="36"/>
  <c r="G461" i="36"/>
  <c r="G462" i="36"/>
  <c r="G463" i="36"/>
  <c r="G464" i="36"/>
  <c r="G465" i="36"/>
  <c r="G466" i="36"/>
  <c r="G467" i="36"/>
  <c r="G468" i="36"/>
  <c r="G469" i="36"/>
  <c r="G470" i="36"/>
  <c r="G471" i="36"/>
  <c r="G472" i="36"/>
  <c r="G473" i="36"/>
  <c r="G474" i="36"/>
  <c r="G475" i="36"/>
  <c r="G476" i="36"/>
  <c r="G477" i="36"/>
  <c r="G478" i="36"/>
  <c r="G479" i="36"/>
  <c r="G480" i="36"/>
  <c r="G481" i="36"/>
  <c r="G482" i="36"/>
  <c r="G483" i="36"/>
  <c r="G484" i="36"/>
  <c r="G485" i="36"/>
  <c r="G486" i="36"/>
  <c r="G487" i="36"/>
  <c r="G488" i="36"/>
  <c r="G489" i="36"/>
  <c r="G490" i="36"/>
  <c r="G491" i="36"/>
  <c r="G492" i="36"/>
  <c r="G493" i="36"/>
  <c r="G494" i="36"/>
  <c r="G495" i="36"/>
  <c r="G496" i="36"/>
  <c r="G497" i="36"/>
  <c r="G498" i="36"/>
  <c r="G499" i="36"/>
  <c r="G500" i="36"/>
  <c r="G501" i="36"/>
  <c r="G502" i="36"/>
  <c r="G503" i="36"/>
  <c r="G504" i="36"/>
  <c r="G505" i="36"/>
  <c r="G506" i="36"/>
  <c r="G507" i="36"/>
  <c r="G508" i="36"/>
  <c r="G509" i="36"/>
  <c r="G510" i="36"/>
  <c r="G511" i="36"/>
  <c r="G512" i="36"/>
  <c r="G513" i="36"/>
  <c r="G514" i="36"/>
  <c r="G515" i="36"/>
  <c r="G516" i="36"/>
  <c r="G517" i="36"/>
  <c r="G518" i="36"/>
  <c r="G519" i="36"/>
  <c r="G520" i="36"/>
  <c r="G521" i="36"/>
  <c r="G522" i="36"/>
  <c r="G523" i="36"/>
  <c r="G524" i="36"/>
  <c r="G525" i="36"/>
  <c r="G526" i="36"/>
  <c r="G527" i="36"/>
  <c r="G528" i="36"/>
  <c r="G529" i="36"/>
  <c r="G530" i="36"/>
  <c r="G531" i="36"/>
  <c r="G532" i="36"/>
  <c r="G533" i="36"/>
  <c r="G534" i="36"/>
  <c r="G535" i="36"/>
  <c r="G536" i="36"/>
  <c r="G537" i="36"/>
  <c r="G538" i="36"/>
  <c r="G539" i="36"/>
  <c r="G540" i="36"/>
  <c r="G541" i="36"/>
  <c r="G542" i="36"/>
  <c r="G543" i="36"/>
  <c r="G544" i="36"/>
  <c r="G545" i="36"/>
  <c r="G546" i="36"/>
  <c r="G547" i="36"/>
  <c r="G548" i="36"/>
  <c r="G549" i="36"/>
  <c r="G550" i="36"/>
  <c r="G551" i="36"/>
  <c r="G552" i="36"/>
  <c r="G553" i="36"/>
  <c r="G554" i="36"/>
  <c r="G555" i="36"/>
  <c r="G556" i="36"/>
  <c r="G557" i="36"/>
  <c r="G558" i="36"/>
  <c r="G559" i="36"/>
  <c r="G560" i="36"/>
  <c r="G561" i="36"/>
  <c r="G562" i="36"/>
  <c r="G563" i="36"/>
  <c r="G564" i="36"/>
  <c r="G565" i="36"/>
  <c r="G566" i="36"/>
  <c r="G567" i="36"/>
  <c r="G568" i="36"/>
  <c r="G569" i="36"/>
  <c r="G570" i="36"/>
  <c r="G571" i="36"/>
  <c r="G572" i="36"/>
  <c r="G573" i="36"/>
  <c r="G574" i="36"/>
  <c r="G575" i="36"/>
  <c r="G576" i="36"/>
  <c r="G577" i="36"/>
  <c r="G578" i="36"/>
  <c r="G579" i="36"/>
  <c r="G580" i="36"/>
  <c r="G581" i="36"/>
  <c r="G582" i="36"/>
  <c r="G583" i="36"/>
  <c r="G584" i="36"/>
  <c r="G585" i="36"/>
  <c r="G586" i="36"/>
  <c r="G587" i="36"/>
  <c r="G588" i="36"/>
  <c r="G589" i="36"/>
  <c r="G590" i="36"/>
  <c r="G591" i="36"/>
  <c r="G592" i="36"/>
  <c r="G593" i="36"/>
  <c r="G594" i="36"/>
  <c r="G595" i="36"/>
  <c r="G596" i="36"/>
  <c r="G597" i="36"/>
  <c r="G598" i="36"/>
  <c r="G599" i="36"/>
  <c r="G600" i="36"/>
  <c r="G601" i="36"/>
  <c r="G602" i="36"/>
  <c r="G603" i="36"/>
  <c r="G604" i="36"/>
  <c r="G605" i="36"/>
  <c r="G606" i="36"/>
  <c r="G607" i="36"/>
  <c r="G608" i="36"/>
  <c r="G609" i="36"/>
  <c r="G610" i="36"/>
  <c r="G611" i="36"/>
  <c r="G612" i="36"/>
  <c r="G613" i="36"/>
  <c r="G614" i="36"/>
  <c r="G615" i="36"/>
  <c r="G616" i="36"/>
  <c r="G617" i="36"/>
  <c r="G618" i="36"/>
  <c r="G619" i="36"/>
  <c r="G620" i="36"/>
  <c r="G621" i="36"/>
  <c r="G622" i="36"/>
  <c r="G623" i="36"/>
  <c r="G624" i="36"/>
  <c r="G625" i="36"/>
  <c r="G626" i="36"/>
  <c r="G627" i="36"/>
  <c r="G628" i="36"/>
  <c r="G629" i="36"/>
  <c r="G630" i="36"/>
  <c r="G631" i="36"/>
  <c r="G632" i="36"/>
  <c r="G633" i="36"/>
  <c r="G634" i="36"/>
  <c r="G635" i="36"/>
  <c r="G636" i="36"/>
  <c r="G637" i="36"/>
  <c r="G638" i="36"/>
  <c r="G639" i="36"/>
  <c r="G640" i="36"/>
  <c r="G641" i="36"/>
  <c r="G642" i="36"/>
  <c r="G643" i="36"/>
  <c r="G644" i="36"/>
  <c r="G645" i="36"/>
  <c r="G646" i="36"/>
  <c r="G647" i="36"/>
  <c r="G648" i="36"/>
  <c r="G649" i="36"/>
  <c r="G650" i="36"/>
  <c r="G651" i="36"/>
  <c r="G652" i="36"/>
  <c r="G653" i="36"/>
  <c r="G654" i="36"/>
  <c r="G655" i="36"/>
  <c r="G656" i="36"/>
  <c r="G657" i="36"/>
  <c r="G658" i="36"/>
  <c r="G659" i="36"/>
  <c r="G660" i="36"/>
  <c r="G661" i="36"/>
  <c r="G662" i="36"/>
  <c r="G663" i="36"/>
  <c r="G664" i="36"/>
  <c r="G665" i="36"/>
  <c r="G666" i="36"/>
  <c r="G667" i="36"/>
  <c r="G668" i="36"/>
  <c r="G669" i="36"/>
  <c r="G670" i="36"/>
  <c r="G671" i="36"/>
  <c r="G672" i="36"/>
  <c r="G673" i="36"/>
  <c r="G674" i="36"/>
  <c r="G675" i="36"/>
  <c r="G676" i="36"/>
  <c r="G677" i="36"/>
  <c r="G678" i="36"/>
  <c r="G679" i="36"/>
  <c r="G680" i="36"/>
  <c r="G681" i="36"/>
  <c r="G682" i="36"/>
  <c r="G683" i="36"/>
  <c r="G684" i="36"/>
  <c r="G685" i="36"/>
  <c r="G686" i="36"/>
  <c r="G687" i="36"/>
  <c r="G688" i="36"/>
  <c r="G689" i="36"/>
  <c r="G690" i="36"/>
  <c r="G691" i="36"/>
  <c r="G692" i="36"/>
  <c r="G693" i="36"/>
  <c r="G694" i="36"/>
  <c r="G695" i="36"/>
  <c r="G696" i="36"/>
  <c r="G697" i="36"/>
  <c r="G698" i="36"/>
  <c r="G699" i="36"/>
  <c r="G700" i="36"/>
  <c r="G701" i="36"/>
  <c r="G702" i="36"/>
  <c r="G703" i="36"/>
  <c r="G704" i="36"/>
  <c r="G705" i="36"/>
  <c r="G706" i="36"/>
  <c r="G707" i="36"/>
  <c r="G708" i="36"/>
  <c r="G709" i="36"/>
  <c r="G710" i="36"/>
  <c r="G711" i="36"/>
  <c r="G712" i="36"/>
  <c r="G713" i="36"/>
  <c r="G714" i="36"/>
  <c r="G715" i="36"/>
  <c r="G716" i="36"/>
  <c r="G717" i="36"/>
  <c r="G718" i="36"/>
  <c r="G719" i="36"/>
  <c r="G720" i="36"/>
  <c r="G721" i="36"/>
  <c r="G722" i="36"/>
  <c r="G723" i="36"/>
  <c r="G724" i="36"/>
  <c r="G725" i="36"/>
  <c r="G726" i="36"/>
  <c r="G727" i="36"/>
  <c r="G728" i="36"/>
  <c r="G729" i="36"/>
  <c r="G730" i="36"/>
  <c r="G731" i="36"/>
  <c r="G732" i="36"/>
  <c r="G733" i="36"/>
  <c r="G734" i="36"/>
  <c r="G735" i="36"/>
  <c r="G736" i="36"/>
  <c r="G737" i="36"/>
  <c r="G738" i="36"/>
  <c r="G739" i="36"/>
  <c r="G740" i="36"/>
  <c r="G741" i="36"/>
  <c r="G742" i="36"/>
  <c r="G743" i="36"/>
  <c r="G744" i="36"/>
  <c r="G745" i="36"/>
  <c r="G746" i="36"/>
  <c r="G747" i="36"/>
  <c r="G748" i="36"/>
  <c r="G749" i="36"/>
  <c r="G750" i="36"/>
  <c r="G751" i="36"/>
  <c r="G752" i="36"/>
  <c r="G753" i="36"/>
  <c r="G754" i="36"/>
  <c r="G755" i="36"/>
  <c r="G756" i="36"/>
  <c r="G757" i="36"/>
  <c r="G758" i="36"/>
  <c r="G759" i="36"/>
  <c r="G760" i="36"/>
  <c r="G761" i="36"/>
  <c r="G762" i="36"/>
  <c r="G763" i="36"/>
  <c r="G764" i="36"/>
  <c r="G765" i="36"/>
  <c r="G766" i="36"/>
  <c r="G767" i="36"/>
  <c r="G768" i="36"/>
  <c r="G769" i="36"/>
  <c r="G770" i="36"/>
  <c r="G771" i="36"/>
  <c r="G772" i="36"/>
  <c r="G773" i="36"/>
  <c r="G774" i="36"/>
  <c r="G775" i="36"/>
  <c r="G776" i="36"/>
  <c r="G777" i="36"/>
  <c r="G778" i="36"/>
  <c r="G779" i="36"/>
  <c r="G780" i="36"/>
  <c r="G781" i="36"/>
  <c r="G782" i="36"/>
  <c r="G783" i="36"/>
  <c r="G784" i="36"/>
  <c r="G785" i="36"/>
  <c r="G786" i="36"/>
  <c r="G787" i="36"/>
  <c r="G788" i="36"/>
  <c r="G789" i="36"/>
  <c r="G790" i="36"/>
  <c r="G791" i="36"/>
  <c r="G792" i="36"/>
  <c r="G793" i="36"/>
  <c r="G794" i="36"/>
  <c r="G795" i="36"/>
  <c r="G796" i="36"/>
  <c r="G797" i="36"/>
  <c r="G798" i="36"/>
  <c r="G799" i="36"/>
  <c r="G800" i="36"/>
  <c r="G801" i="36"/>
  <c r="G802" i="36"/>
  <c r="G803" i="36"/>
  <c r="G804" i="36"/>
  <c r="G805" i="36"/>
  <c r="G806" i="36"/>
  <c r="G807" i="36"/>
  <c r="G808" i="36"/>
  <c r="G809" i="36"/>
  <c r="G810" i="36"/>
  <c r="G811" i="36"/>
  <c r="G812" i="36"/>
  <c r="G813" i="36"/>
  <c r="G814" i="36"/>
  <c r="G815" i="36"/>
  <c r="G816" i="36"/>
  <c r="G817" i="36"/>
  <c r="G818" i="36"/>
  <c r="G819" i="36"/>
  <c r="G820" i="36"/>
  <c r="G821" i="36"/>
  <c r="G822" i="36"/>
  <c r="G823" i="36"/>
  <c r="G824" i="36"/>
  <c r="G825" i="36"/>
  <c r="G826" i="36"/>
  <c r="G827" i="36"/>
  <c r="G828" i="36"/>
  <c r="G829" i="36"/>
  <c r="G830" i="36"/>
  <c r="G831" i="36"/>
  <c r="G832" i="36"/>
  <c r="G833" i="36"/>
  <c r="G834" i="36"/>
  <c r="G835" i="36"/>
  <c r="G836" i="36"/>
  <c r="G837" i="36"/>
  <c r="G838" i="36"/>
  <c r="G839" i="36"/>
  <c r="G840" i="36"/>
  <c r="G841" i="36"/>
  <c r="G842" i="36"/>
  <c r="G843" i="36"/>
  <c r="G844" i="36"/>
  <c r="G845" i="36"/>
  <c r="G846" i="36"/>
  <c r="G847" i="36"/>
  <c r="G848" i="36"/>
  <c r="G849" i="36"/>
  <c r="G850" i="36"/>
  <c r="G851" i="36"/>
  <c r="G852" i="36"/>
  <c r="G853" i="36"/>
  <c r="G854" i="36"/>
  <c r="G855" i="36"/>
  <c r="G856" i="36"/>
  <c r="G857" i="36"/>
  <c r="G858" i="36"/>
  <c r="G859" i="36"/>
  <c r="G860" i="36"/>
  <c r="G861" i="36"/>
  <c r="G862" i="36"/>
  <c r="G863" i="36"/>
  <c r="G864" i="36"/>
  <c r="G865" i="36"/>
  <c r="G866" i="36"/>
  <c r="G867" i="36"/>
  <c r="G868" i="36"/>
  <c r="G869" i="36"/>
  <c r="G870" i="36"/>
  <c r="G871" i="36"/>
  <c r="G872" i="36"/>
  <c r="G873" i="36"/>
  <c r="G874" i="36"/>
  <c r="G875" i="36"/>
  <c r="G876" i="36"/>
  <c r="G877" i="36"/>
  <c r="G878" i="36"/>
  <c r="G879" i="36"/>
  <c r="G880" i="36"/>
  <c r="G881" i="36"/>
  <c r="G882" i="36"/>
  <c r="G883" i="36"/>
  <c r="G884" i="36"/>
  <c r="G885" i="36"/>
  <c r="G886" i="36"/>
  <c r="G887" i="36"/>
  <c r="G888" i="36"/>
  <c r="G889" i="36"/>
  <c r="G890" i="36"/>
  <c r="G891" i="36"/>
  <c r="G892" i="36"/>
  <c r="G893" i="36"/>
  <c r="G894" i="36"/>
  <c r="G895" i="36"/>
  <c r="G896" i="36"/>
  <c r="G897" i="36"/>
  <c r="G898" i="36"/>
  <c r="G899" i="36"/>
  <c r="G900" i="36"/>
  <c r="G901" i="36"/>
  <c r="G902" i="36"/>
  <c r="G903" i="36"/>
  <c r="G904" i="36"/>
  <c r="G905" i="36"/>
  <c r="G906" i="36"/>
  <c r="G907" i="36"/>
  <c r="G908" i="36"/>
  <c r="G909" i="36"/>
  <c r="G910" i="36"/>
  <c r="G911" i="36"/>
  <c r="G912" i="36"/>
  <c r="G913" i="36"/>
  <c r="G914" i="36"/>
  <c r="G915" i="36"/>
  <c r="G916" i="36"/>
  <c r="G917" i="36"/>
  <c r="G918" i="36"/>
  <c r="G919" i="36"/>
  <c r="G920" i="36"/>
  <c r="G921" i="36"/>
  <c r="G922" i="36"/>
  <c r="G923" i="36"/>
  <c r="G924" i="36"/>
  <c r="G925" i="36"/>
  <c r="G926" i="36"/>
  <c r="G927" i="36"/>
  <c r="G928" i="36"/>
  <c r="G929" i="36"/>
  <c r="G930" i="36"/>
  <c r="G931" i="36"/>
  <c r="G932" i="36"/>
  <c r="G933" i="36"/>
  <c r="G934" i="36"/>
  <c r="G935" i="36"/>
  <c r="G936" i="36"/>
  <c r="G937" i="36"/>
  <c r="G938" i="36"/>
  <c r="G939" i="36"/>
  <c r="G940" i="36"/>
  <c r="G941" i="36"/>
  <c r="G942" i="36"/>
  <c r="G943" i="36"/>
  <c r="G944" i="36"/>
  <c r="G945" i="36"/>
  <c r="G946" i="36"/>
  <c r="G947" i="36"/>
  <c r="G948" i="36"/>
  <c r="G949" i="36"/>
  <c r="G950" i="36"/>
  <c r="G951" i="36"/>
  <c r="G952" i="36"/>
  <c r="G953" i="36"/>
  <c r="G954" i="36"/>
  <c r="G955" i="36"/>
  <c r="G956" i="36"/>
  <c r="G957" i="36"/>
  <c r="G958" i="36"/>
  <c r="G959" i="36"/>
  <c r="G960" i="36"/>
  <c r="G961" i="36"/>
  <c r="G962" i="36"/>
  <c r="G963" i="36"/>
  <c r="G964" i="36"/>
  <c r="G965" i="36"/>
  <c r="G966" i="36"/>
  <c r="G967" i="36"/>
  <c r="G968" i="36"/>
  <c r="G969" i="36"/>
  <c r="G970" i="36"/>
  <c r="G971" i="36"/>
  <c r="G972" i="36"/>
  <c r="G973" i="36"/>
  <c r="G974" i="36"/>
  <c r="G975" i="36"/>
  <c r="G976" i="36"/>
  <c r="G977" i="36"/>
  <c r="G978" i="36"/>
  <c r="G979" i="36"/>
  <c r="G980" i="36"/>
  <c r="G981" i="36"/>
  <c r="G982" i="36"/>
  <c r="G983" i="36"/>
  <c r="G984" i="36"/>
  <c r="G985" i="36"/>
  <c r="G986" i="36"/>
  <c r="G987" i="36"/>
  <c r="G988" i="36"/>
  <c r="G989" i="36"/>
  <c r="G990" i="36"/>
  <c r="G991" i="36"/>
  <c r="G992" i="36"/>
  <c r="G993" i="36"/>
  <c r="G994" i="36"/>
  <c r="G995" i="36"/>
  <c r="G996" i="36"/>
  <c r="G997" i="36"/>
  <c r="G998" i="36"/>
  <c r="G999" i="36"/>
  <c r="G1000" i="36"/>
  <c r="G1001" i="36"/>
  <c r="G1002" i="36"/>
  <c r="G1003" i="36"/>
  <c r="G1004" i="36"/>
  <c r="G1005" i="36"/>
  <c r="G1006" i="36"/>
  <c r="G1007" i="36"/>
  <c r="G1008" i="36"/>
  <c r="G1009" i="36"/>
  <c r="G1010" i="36"/>
  <c r="G1011" i="36"/>
  <c r="G1012" i="36"/>
  <c r="G1013" i="36"/>
  <c r="G1014" i="36"/>
  <c r="G1015" i="36"/>
  <c r="G1016" i="36"/>
  <c r="G1017" i="36"/>
  <c r="G1018" i="36"/>
  <c r="G38" i="36"/>
  <c r="B39" i="36"/>
  <c r="B40" i="36"/>
  <c r="B41" i="36"/>
  <c r="B42" i="36"/>
  <c r="B43" i="36"/>
  <c r="B44" i="36"/>
  <c r="B45" i="36"/>
  <c r="B46" i="36"/>
  <c r="B47" i="36"/>
  <c r="B48" i="36"/>
  <c r="B49" i="36"/>
  <c r="B50" i="36"/>
  <c r="B51" i="36"/>
  <c r="B52" i="36"/>
  <c r="B53" i="36"/>
  <c r="B54" i="36"/>
  <c r="B55" i="36"/>
  <c r="B56" i="36"/>
  <c r="B57" i="36"/>
  <c r="B58" i="36"/>
  <c r="B59" i="36"/>
  <c r="B60" i="36"/>
  <c r="B61" i="36"/>
  <c r="B62" i="36"/>
  <c r="B63" i="36"/>
  <c r="B64" i="36"/>
  <c r="B65" i="36"/>
  <c r="B66" i="36"/>
  <c r="B67" i="36"/>
  <c r="B68" i="36"/>
  <c r="B69" i="36"/>
  <c r="B70" i="36"/>
  <c r="B71" i="36"/>
  <c r="B72" i="36"/>
  <c r="B73" i="36"/>
  <c r="B74" i="36"/>
  <c r="B75" i="36"/>
  <c r="B76" i="36"/>
  <c r="B77" i="36"/>
  <c r="B78" i="36"/>
  <c r="B79" i="36"/>
  <c r="B80" i="36"/>
  <c r="B81" i="36"/>
  <c r="B82" i="36"/>
  <c r="B83" i="36"/>
  <c r="B84" i="36"/>
  <c r="B85" i="36"/>
  <c r="B86" i="36"/>
  <c r="B87" i="36"/>
  <c r="B88" i="36"/>
  <c r="B89" i="36"/>
  <c r="B90" i="36"/>
  <c r="B91" i="36"/>
  <c r="B92" i="36"/>
  <c r="B93" i="36"/>
  <c r="B94" i="36"/>
  <c r="B95" i="36"/>
  <c r="B96" i="36"/>
  <c r="B97" i="36"/>
  <c r="B98" i="36"/>
  <c r="B99" i="36"/>
  <c r="B100" i="36"/>
  <c r="B101" i="36"/>
  <c r="B102" i="36"/>
  <c r="B103" i="36"/>
  <c r="B104" i="36"/>
  <c r="B105" i="36"/>
  <c r="B106" i="36"/>
  <c r="B107" i="36"/>
  <c r="B108" i="36"/>
  <c r="B109" i="36"/>
  <c r="B110" i="36"/>
  <c r="B111" i="36"/>
  <c r="B112" i="36"/>
  <c r="B113" i="36"/>
  <c r="B114" i="36"/>
  <c r="B115" i="36"/>
  <c r="B116" i="36"/>
  <c r="B117" i="36"/>
  <c r="B118" i="36"/>
  <c r="B119" i="36"/>
  <c r="B120" i="36"/>
  <c r="B121" i="36"/>
  <c r="B122" i="36"/>
  <c r="B123" i="36"/>
  <c r="B124" i="36"/>
  <c r="B125" i="36"/>
  <c r="B126" i="36"/>
  <c r="B127" i="36"/>
  <c r="B128" i="36"/>
  <c r="B129" i="36"/>
  <c r="B130" i="36"/>
  <c r="B131" i="36"/>
  <c r="B132" i="36"/>
  <c r="B133" i="36"/>
  <c r="B134" i="36"/>
  <c r="B135" i="36"/>
  <c r="B136" i="36"/>
  <c r="B137" i="36"/>
  <c r="B138" i="36"/>
  <c r="B139" i="36"/>
  <c r="B140" i="36"/>
  <c r="B141" i="36"/>
  <c r="B142" i="36"/>
  <c r="B143" i="36"/>
  <c r="B144" i="36"/>
  <c r="B145" i="36"/>
  <c r="B146" i="36"/>
  <c r="B147" i="36"/>
  <c r="B148" i="36"/>
  <c r="B149" i="36"/>
  <c r="B150" i="36"/>
  <c r="B151" i="36"/>
  <c r="B152" i="36"/>
  <c r="B153" i="36"/>
  <c r="B154" i="36"/>
  <c r="B155" i="36"/>
  <c r="B156" i="36"/>
  <c r="B157" i="36"/>
  <c r="B158" i="36"/>
  <c r="B159" i="36"/>
  <c r="B160" i="36"/>
  <c r="B161" i="36"/>
  <c r="B162" i="36"/>
  <c r="B163" i="36"/>
  <c r="B164" i="36"/>
  <c r="B165" i="36"/>
  <c r="B166" i="36"/>
  <c r="B167" i="36"/>
  <c r="B168" i="36"/>
  <c r="B169" i="36"/>
  <c r="B170" i="36"/>
  <c r="B171" i="36"/>
  <c r="B172" i="36"/>
  <c r="B173" i="36"/>
  <c r="B174" i="36"/>
  <c r="B175" i="36"/>
  <c r="B176" i="36"/>
  <c r="B177" i="36"/>
  <c r="B178" i="36"/>
  <c r="B179" i="36"/>
  <c r="B180" i="36"/>
  <c r="B181" i="36"/>
  <c r="B182" i="36"/>
  <c r="B183" i="36"/>
  <c r="B184" i="36"/>
  <c r="B185" i="36"/>
  <c r="B186" i="36"/>
  <c r="B187" i="36"/>
  <c r="B188" i="36"/>
  <c r="B189" i="36"/>
  <c r="B190" i="36"/>
  <c r="B191" i="36"/>
  <c r="B192" i="36"/>
  <c r="B193" i="36"/>
  <c r="B194" i="36"/>
  <c r="B195" i="36"/>
  <c r="B196" i="36"/>
  <c r="B197" i="36"/>
  <c r="B198" i="36"/>
  <c r="B199" i="36"/>
  <c r="B200" i="36"/>
  <c r="B201" i="36"/>
  <c r="B202" i="36"/>
  <c r="B203" i="36"/>
  <c r="B204" i="36"/>
  <c r="B205" i="36"/>
  <c r="B206" i="36"/>
  <c r="B207" i="36"/>
  <c r="B208" i="36"/>
  <c r="B209" i="36"/>
  <c r="B210" i="36"/>
  <c r="B211" i="36"/>
  <c r="B212" i="36"/>
  <c r="B213" i="36"/>
  <c r="B214" i="36"/>
  <c r="B215" i="36"/>
  <c r="B216" i="36"/>
  <c r="B217" i="36"/>
  <c r="B218" i="36"/>
  <c r="B219" i="36"/>
  <c r="B220" i="36"/>
  <c r="B221" i="36"/>
  <c r="B222" i="36"/>
  <c r="B223" i="36"/>
  <c r="B224" i="36"/>
  <c r="B225" i="36"/>
  <c r="B226" i="36"/>
  <c r="B227" i="36"/>
  <c r="B228" i="36"/>
  <c r="B229" i="36"/>
  <c r="B230" i="36"/>
  <c r="B231" i="36"/>
  <c r="B232" i="36"/>
  <c r="B233" i="36"/>
  <c r="B234" i="36"/>
  <c r="B235" i="36"/>
  <c r="B236" i="36"/>
  <c r="B237" i="36"/>
  <c r="B238" i="36"/>
  <c r="B239" i="36"/>
  <c r="B240" i="36"/>
  <c r="B241" i="36"/>
  <c r="B242" i="36"/>
  <c r="B243" i="36"/>
  <c r="B244" i="36"/>
  <c r="B245" i="36"/>
  <c r="B246" i="36"/>
  <c r="B247" i="36"/>
  <c r="B248" i="36"/>
  <c r="B249" i="36"/>
  <c r="B250" i="36"/>
  <c r="B251" i="36"/>
  <c r="B252" i="36"/>
  <c r="B253" i="36"/>
  <c r="B254" i="36"/>
  <c r="B255" i="36"/>
  <c r="B256" i="36"/>
  <c r="B257" i="36"/>
  <c r="B258" i="36"/>
  <c r="B259" i="36"/>
  <c r="B260" i="36"/>
  <c r="B261" i="36"/>
  <c r="B262" i="36"/>
  <c r="B263" i="36"/>
  <c r="B264" i="36"/>
  <c r="B265" i="36"/>
  <c r="B266" i="36"/>
  <c r="B267" i="36"/>
  <c r="B268" i="36"/>
  <c r="B269" i="36"/>
  <c r="B270" i="36"/>
  <c r="B271" i="36"/>
  <c r="B272" i="36"/>
  <c r="B273" i="36"/>
  <c r="B274" i="36"/>
  <c r="B275" i="36"/>
  <c r="B276" i="36"/>
  <c r="B277" i="36"/>
  <c r="B278" i="36"/>
  <c r="B279" i="36"/>
  <c r="B280" i="36"/>
  <c r="B281" i="36"/>
  <c r="B282" i="36"/>
  <c r="B283" i="36"/>
  <c r="B284" i="36"/>
  <c r="B285" i="36"/>
  <c r="B286" i="36"/>
  <c r="B287" i="36"/>
  <c r="B288" i="36"/>
  <c r="B289" i="36"/>
  <c r="B290" i="36"/>
  <c r="B291" i="36"/>
  <c r="B292" i="36"/>
  <c r="B293" i="36"/>
  <c r="B294" i="36"/>
  <c r="B295" i="36"/>
  <c r="B296" i="36"/>
  <c r="B297" i="36"/>
  <c r="B298" i="36"/>
  <c r="B299" i="36"/>
  <c r="B300" i="36"/>
  <c r="B301" i="36"/>
  <c r="B302" i="36"/>
  <c r="B303" i="36"/>
  <c r="B304" i="36"/>
  <c r="B305" i="36"/>
  <c r="B306" i="36"/>
  <c r="B307" i="36"/>
  <c r="B308" i="36"/>
  <c r="B309" i="36"/>
  <c r="B310" i="36"/>
  <c r="B311" i="36"/>
  <c r="B312" i="36"/>
  <c r="B313" i="36"/>
  <c r="B314" i="36"/>
  <c r="B315" i="36"/>
  <c r="B316" i="36"/>
  <c r="B317" i="36"/>
  <c r="B318" i="36"/>
  <c r="B319" i="36"/>
  <c r="B320" i="36"/>
  <c r="B321" i="36"/>
  <c r="B322" i="36"/>
  <c r="B323" i="36"/>
  <c r="B324" i="36"/>
  <c r="B325" i="36"/>
  <c r="B326" i="36"/>
  <c r="B327" i="36"/>
  <c r="B328" i="36"/>
  <c r="B329" i="36"/>
  <c r="B330" i="36"/>
  <c r="B331" i="36"/>
  <c r="B332" i="36"/>
  <c r="B333" i="36"/>
  <c r="B334" i="36"/>
  <c r="B335" i="36"/>
  <c r="B336" i="36"/>
  <c r="B337" i="36"/>
  <c r="B338" i="36"/>
  <c r="B339" i="36"/>
  <c r="B340" i="36"/>
  <c r="B341" i="36"/>
  <c r="B342" i="36"/>
  <c r="B343" i="36"/>
  <c r="B344" i="36"/>
  <c r="B345" i="36"/>
  <c r="B346" i="36"/>
  <c r="B347" i="36"/>
  <c r="B348" i="36"/>
  <c r="B349" i="36"/>
  <c r="B350" i="36"/>
  <c r="B351" i="36"/>
  <c r="B352" i="36"/>
  <c r="B353" i="36"/>
  <c r="B354" i="36"/>
  <c r="B355" i="36"/>
  <c r="B356" i="36"/>
  <c r="B357" i="36"/>
  <c r="B358" i="36"/>
  <c r="B359" i="36"/>
  <c r="B360" i="36"/>
  <c r="B361" i="36"/>
  <c r="B362" i="36"/>
  <c r="B363" i="36"/>
  <c r="B364" i="36"/>
  <c r="B365" i="36"/>
  <c r="B366" i="36"/>
  <c r="B367" i="36"/>
  <c r="B368" i="36"/>
  <c r="B369" i="36"/>
  <c r="B370" i="36"/>
  <c r="B371" i="36"/>
  <c r="B372" i="36"/>
  <c r="B373" i="36"/>
  <c r="B374" i="36"/>
  <c r="B375" i="36"/>
  <c r="B376" i="36"/>
  <c r="B377" i="36"/>
  <c r="B378" i="36"/>
  <c r="B379" i="36"/>
  <c r="B380" i="36"/>
  <c r="B381" i="36"/>
  <c r="B382" i="36"/>
  <c r="B383" i="36"/>
  <c r="B384" i="36"/>
  <c r="B385" i="36"/>
  <c r="B386" i="36"/>
  <c r="B387" i="36"/>
  <c r="B388" i="36"/>
  <c r="B389" i="36"/>
  <c r="B390" i="36"/>
  <c r="B391" i="36"/>
  <c r="B392" i="36"/>
  <c r="B393" i="36"/>
  <c r="B394" i="36"/>
  <c r="B395" i="36"/>
  <c r="B396" i="36"/>
  <c r="B397" i="36"/>
  <c r="B398" i="36"/>
  <c r="B399" i="36"/>
  <c r="B400" i="36"/>
  <c r="B401" i="36"/>
  <c r="B402" i="36"/>
  <c r="B403" i="36"/>
  <c r="B404" i="36"/>
  <c r="B405" i="36"/>
  <c r="B406" i="36"/>
  <c r="B407" i="36"/>
  <c r="B408" i="36"/>
  <c r="B409" i="36"/>
  <c r="B410" i="36"/>
  <c r="B411" i="36"/>
  <c r="B412" i="36"/>
  <c r="B413" i="36"/>
  <c r="B414" i="36"/>
  <c r="B415" i="36"/>
  <c r="B416" i="36"/>
  <c r="B417" i="36"/>
  <c r="B418" i="36"/>
  <c r="B419" i="36"/>
  <c r="B420" i="36"/>
  <c r="B421" i="36"/>
  <c r="B422" i="36"/>
  <c r="B423" i="36"/>
  <c r="B424" i="36"/>
  <c r="B425" i="36"/>
  <c r="B426" i="36"/>
  <c r="B427" i="36"/>
  <c r="B428" i="36"/>
  <c r="B429" i="36"/>
  <c r="B430" i="36"/>
  <c r="B431" i="36"/>
  <c r="B432" i="36"/>
  <c r="B433" i="36"/>
  <c r="B434" i="36"/>
  <c r="B435" i="36"/>
  <c r="B436" i="36"/>
  <c r="B437" i="36"/>
  <c r="B438" i="36"/>
  <c r="B439" i="36"/>
  <c r="B440" i="36"/>
  <c r="B441" i="36"/>
  <c r="B442" i="36"/>
  <c r="B443" i="36"/>
  <c r="B444" i="36"/>
  <c r="B445" i="36"/>
  <c r="B446" i="36"/>
  <c r="B447" i="36"/>
  <c r="B448" i="36"/>
  <c r="B449" i="36"/>
  <c r="B450" i="36"/>
  <c r="B451" i="36"/>
  <c r="B452" i="36"/>
  <c r="B453" i="36"/>
  <c r="B454" i="36"/>
  <c r="B455" i="36"/>
  <c r="B456" i="36"/>
  <c r="B457" i="36"/>
  <c r="B458" i="36"/>
  <c r="B459" i="36"/>
  <c r="B460" i="36"/>
  <c r="B461" i="36"/>
  <c r="B462" i="36"/>
  <c r="B463" i="36"/>
  <c r="B464" i="36"/>
  <c r="B465" i="36"/>
  <c r="B466" i="36"/>
  <c r="B467" i="36"/>
  <c r="B468" i="36"/>
  <c r="B469" i="36"/>
  <c r="B470" i="36"/>
  <c r="B471" i="36"/>
  <c r="B472" i="36"/>
  <c r="B473" i="36"/>
  <c r="B474" i="36"/>
  <c r="B475" i="36"/>
  <c r="B476" i="36"/>
  <c r="B477" i="36"/>
  <c r="B478" i="36"/>
  <c r="B479" i="36"/>
  <c r="B480" i="36"/>
  <c r="B481" i="36"/>
  <c r="B482" i="36"/>
  <c r="B483" i="36"/>
  <c r="B484" i="36"/>
  <c r="B485" i="36"/>
  <c r="B486" i="36"/>
  <c r="B487" i="36"/>
  <c r="B488" i="36"/>
  <c r="B489" i="36"/>
  <c r="B490" i="36"/>
  <c r="B491" i="36"/>
  <c r="B492" i="36"/>
  <c r="B493" i="36"/>
  <c r="B494" i="36"/>
  <c r="B495" i="36"/>
  <c r="B496" i="36"/>
  <c r="B497" i="36"/>
  <c r="B498" i="36"/>
  <c r="B499" i="36"/>
  <c r="B500" i="36"/>
  <c r="B501" i="36"/>
  <c r="B502" i="36"/>
  <c r="B503" i="36"/>
  <c r="B504" i="36"/>
  <c r="B505" i="36"/>
  <c r="B506" i="36"/>
  <c r="B507" i="36"/>
  <c r="B508" i="36"/>
  <c r="B509" i="36"/>
  <c r="B510" i="36"/>
  <c r="B511" i="36"/>
  <c r="B512" i="36"/>
  <c r="B513" i="36"/>
  <c r="B514" i="36"/>
  <c r="B515" i="36"/>
  <c r="B516" i="36"/>
  <c r="B517" i="36"/>
  <c r="B518" i="36"/>
  <c r="B519" i="36"/>
  <c r="B520" i="36"/>
  <c r="B521" i="36"/>
  <c r="B522" i="36"/>
  <c r="B523" i="36"/>
  <c r="B524" i="36"/>
  <c r="B525" i="36"/>
  <c r="B526" i="36"/>
  <c r="B527" i="36"/>
  <c r="B528" i="36"/>
  <c r="B529" i="36"/>
  <c r="B530" i="36"/>
  <c r="B531" i="36"/>
  <c r="B532" i="36"/>
  <c r="B533" i="36"/>
  <c r="B534" i="36"/>
  <c r="B535" i="36"/>
  <c r="B536" i="36"/>
  <c r="B537" i="36"/>
  <c r="B538" i="36"/>
  <c r="B539" i="36"/>
  <c r="B540" i="36"/>
  <c r="B541" i="36"/>
  <c r="B542" i="36"/>
  <c r="B543" i="36"/>
  <c r="B544" i="36"/>
  <c r="B545" i="36"/>
  <c r="B546" i="36"/>
  <c r="B547" i="36"/>
  <c r="B548" i="36"/>
  <c r="B549" i="36"/>
  <c r="B550" i="36"/>
  <c r="B551" i="36"/>
  <c r="B552" i="36"/>
  <c r="B553" i="36"/>
  <c r="B554" i="36"/>
  <c r="B555" i="36"/>
  <c r="B556" i="36"/>
  <c r="B557" i="36"/>
  <c r="B558" i="36"/>
  <c r="B559" i="36"/>
  <c r="B560" i="36"/>
  <c r="B561" i="36"/>
  <c r="B562" i="36"/>
  <c r="B563" i="36"/>
  <c r="B564" i="36"/>
  <c r="B565" i="36"/>
  <c r="B566" i="36"/>
  <c r="B567" i="36"/>
  <c r="B568" i="36"/>
  <c r="B569" i="36"/>
  <c r="B570" i="36"/>
  <c r="B571" i="36"/>
  <c r="B572" i="36"/>
  <c r="B573" i="36"/>
  <c r="B574" i="36"/>
  <c r="B575" i="36"/>
  <c r="B576" i="36"/>
  <c r="B577" i="36"/>
  <c r="B578" i="36"/>
  <c r="B579" i="36"/>
  <c r="B580" i="36"/>
  <c r="B581" i="36"/>
  <c r="B582" i="36"/>
  <c r="B583" i="36"/>
  <c r="B584" i="36"/>
  <c r="B585" i="36"/>
  <c r="B586" i="36"/>
  <c r="B587" i="36"/>
  <c r="B588" i="36"/>
  <c r="B589" i="36"/>
  <c r="B590" i="36"/>
  <c r="B591" i="36"/>
  <c r="B592" i="36"/>
  <c r="B593" i="36"/>
  <c r="B594" i="36"/>
  <c r="B595" i="36"/>
  <c r="B596" i="36"/>
  <c r="B597" i="36"/>
  <c r="B598" i="36"/>
  <c r="B599" i="36"/>
  <c r="B600" i="36"/>
  <c r="B601" i="36"/>
  <c r="B602" i="36"/>
  <c r="B603" i="36"/>
  <c r="B604" i="36"/>
  <c r="B605" i="36"/>
  <c r="B606" i="36"/>
  <c r="B607" i="36"/>
  <c r="B608" i="36"/>
  <c r="B609" i="36"/>
  <c r="B610" i="36"/>
  <c r="B611" i="36"/>
  <c r="B612" i="36"/>
  <c r="B613" i="36"/>
  <c r="B614" i="36"/>
  <c r="B615" i="36"/>
  <c r="B616" i="36"/>
  <c r="B617" i="36"/>
  <c r="B618" i="36"/>
  <c r="B619" i="36"/>
  <c r="B620" i="36"/>
  <c r="B621" i="36"/>
  <c r="B622" i="36"/>
  <c r="B623" i="36"/>
  <c r="B624" i="36"/>
  <c r="B625" i="36"/>
  <c r="B626" i="36"/>
  <c r="B627" i="36"/>
  <c r="B628" i="36"/>
  <c r="B629" i="36"/>
  <c r="B630" i="36"/>
  <c r="B631" i="36"/>
  <c r="B632" i="36"/>
  <c r="B633" i="36"/>
  <c r="B634" i="36"/>
  <c r="B635" i="36"/>
  <c r="B636" i="36"/>
  <c r="B637" i="36"/>
  <c r="B638" i="36"/>
  <c r="B639" i="36"/>
  <c r="B640" i="36"/>
  <c r="B641" i="36"/>
  <c r="B642" i="36"/>
  <c r="B643" i="36"/>
  <c r="B644" i="36"/>
  <c r="B645" i="36"/>
  <c r="B646" i="36"/>
  <c r="B647" i="36"/>
  <c r="B648" i="36"/>
  <c r="B649" i="36"/>
  <c r="B650" i="36"/>
  <c r="B651" i="36"/>
  <c r="B652" i="36"/>
  <c r="B653" i="36"/>
  <c r="B654" i="36"/>
  <c r="B655" i="36"/>
  <c r="B656" i="36"/>
  <c r="B657" i="36"/>
  <c r="B658" i="36"/>
  <c r="B659" i="36"/>
  <c r="B660" i="36"/>
  <c r="B661" i="36"/>
  <c r="B662" i="36"/>
  <c r="B663" i="36"/>
  <c r="B664" i="36"/>
  <c r="B665" i="36"/>
  <c r="B666" i="36"/>
  <c r="B667" i="36"/>
  <c r="B668" i="36"/>
  <c r="B669" i="36"/>
  <c r="B670" i="36"/>
  <c r="B671" i="36"/>
  <c r="B672" i="36"/>
  <c r="B673" i="36"/>
  <c r="B674" i="36"/>
  <c r="B675" i="36"/>
  <c r="B676" i="36"/>
  <c r="B677" i="36"/>
  <c r="B678" i="36"/>
  <c r="B679" i="36"/>
  <c r="B680" i="36"/>
  <c r="B681" i="36"/>
  <c r="B682" i="36"/>
  <c r="B683" i="36"/>
  <c r="B684" i="36"/>
  <c r="B685" i="36"/>
  <c r="B686" i="36"/>
  <c r="B687" i="36"/>
  <c r="B688" i="36"/>
  <c r="B689" i="36"/>
  <c r="B690" i="36"/>
  <c r="B691" i="36"/>
  <c r="B692" i="36"/>
  <c r="B693" i="36"/>
  <c r="B694" i="36"/>
  <c r="B695" i="36"/>
  <c r="B696" i="36"/>
  <c r="B697" i="36"/>
  <c r="B698" i="36"/>
  <c r="B699" i="36"/>
  <c r="B700" i="36"/>
  <c r="B701" i="36"/>
  <c r="B702" i="36"/>
  <c r="B703" i="36"/>
  <c r="B704" i="36"/>
  <c r="B705" i="36"/>
  <c r="B706" i="36"/>
  <c r="B707" i="36"/>
  <c r="B708" i="36"/>
  <c r="B709" i="36"/>
  <c r="B710" i="36"/>
  <c r="B711" i="36"/>
  <c r="B712" i="36"/>
  <c r="B713" i="36"/>
  <c r="B714" i="36"/>
  <c r="B715" i="36"/>
  <c r="B716" i="36"/>
  <c r="B717" i="36"/>
  <c r="B718" i="36"/>
  <c r="B719" i="36"/>
  <c r="B720" i="36"/>
  <c r="B721" i="36"/>
  <c r="B722" i="36"/>
  <c r="B723" i="36"/>
  <c r="B724" i="36"/>
  <c r="B725" i="36"/>
  <c r="B726" i="36"/>
  <c r="B727" i="36"/>
  <c r="B728" i="36"/>
  <c r="B729" i="36"/>
  <c r="B730" i="36"/>
  <c r="B731" i="36"/>
  <c r="B732" i="36"/>
  <c r="B733" i="36"/>
  <c r="B734" i="36"/>
  <c r="B735" i="36"/>
  <c r="B736" i="36"/>
  <c r="B737" i="36"/>
  <c r="B738" i="36"/>
  <c r="B739" i="36"/>
  <c r="B740" i="36"/>
  <c r="B741" i="36"/>
  <c r="B742" i="36"/>
  <c r="B743" i="36"/>
  <c r="B744" i="36"/>
  <c r="B745" i="36"/>
  <c r="B746" i="36"/>
  <c r="B747" i="36"/>
  <c r="B748" i="36"/>
  <c r="B749" i="36"/>
  <c r="B750" i="36"/>
  <c r="B751" i="36"/>
  <c r="B752" i="36"/>
  <c r="B753" i="36"/>
  <c r="B754" i="36"/>
  <c r="B755" i="36"/>
  <c r="B756" i="36"/>
  <c r="B757" i="36"/>
  <c r="B758" i="36"/>
  <c r="B759" i="36"/>
  <c r="B760" i="36"/>
  <c r="B761" i="36"/>
  <c r="B762" i="36"/>
  <c r="B763" i="36"/>
  <c r="B764" i="36"/>
  <c r="B765" i="36"/>
  <c r="B766" i="36"/>
  <c r="B767" i="36"/>
  <c r="B768" i="36"/>
  <c r="B769" i="36"/>
  <c r="B770" i="36"/>
  <c r="B771" i="36"/>
  <c r="B772" i="36"/>
  <c r="B773" i="36"/>
  <c r="B774" i="36"/>
  <c r="B775" i="36"/>
  <c r="B776" i="36"/>
  <c r="B777" i="36"/>
  <c r="B778" i="36"/>
  <c r="B779" i="36"/>
  <c r="B780" i="36"/>
  <c r="B781" i="36"/>
  <c r="B782" i="36"/>
  <c r="B783" i="36"/>
  <c r="B784" i="36"/>
  <c r="B785" i="36"/>
  <c r="B786" i="36"/>
  <c r="B787" i="36"/>
  <c r="B788" i="36"/>
  <c r="B789" i="36"/>
  <c r="B790" i="36"/>
  <c r="B791" i="36"/>
  <c r="B792" i="36"/>
  <c r="B793" i="36"/>
  <c r="B794" i="36"/>
  <c r="B795" i="36"/>
  <c r="B796" i="36"/>
  <c r="B797" i="36"/>
  <c r="B798" i="36"/>
  <c r="B799" i="36"/>
  <c r="B800" i="36"/>
  <c r="B801" i="36"/>
  <c r="B802" i="36"/>
  <c r="B803" i="36"/>
  <c r="B804" i="36"/>
  <c r="B805" i="36"/>
  <c r="B806" i="36"/>
  <c r="B807" i="36"/>
  <c r="B808" i="36"/>
  <c r="B809" i="36"/>
  <c r="B810" i="36"/>
  <c r="B811" i="36"/>
  <c r="B812" i="36"/>
  <c r="B813" i="36"/>
  <c r="B814" i="36"/>
  <c r="B815" i="36"/>
  <c r="B816" i="36"/>
  <c r="B817" i="36"/>
  <c r="B818" i="36"/>
  <c r="B819" i="36"/>
  <c r="B820" i="36"/>
  <c r="B821" i="36"/>
  <c r="B822" i="36"/>
  <c r="B823" i="36"/>
  <c r="B824" i="36"/>
  <c r="B825" i="36"/>
  <c r="B826" i="36"/>
  <c r="B827" i="36"/>
  <c r="B828" i="36"/>
  <c r="B829" i="36"/>
  <c r="B830" i="36"/>
  <c r="B831" i="36"/>
  <c r="B832" i="36"/>
  <c r="B833" i="36"/>
  <c r="B834" i="36"/>
  <c r="B835" i="36"/>
  <c r="B836" i="36"/>
  <c r="B837" i="36"/>
  <c r="B838" i="36"/>
  <c r="B839" i="36"/>
  <c r="B840" i="36"/>
  <c r="B841" i="36"/>
  <c r="B842" i="36"/>
  <c r="B843" i="36"/>
  <c r="B844" i="36"/>
  <c r="B845" i="36"/>
  <c r="B846" i="36"/>
  <c r="B847" i="36"/>
  <c r="B848" i="36"/>
  <c r="B849" i="36"/>
  <c r="B850" i="36"/>
  <c r="B851" i="36"/>
  <c r="B852" i="36"/>
  <c r="B853" i="36"/>
  <c r="B854" i="36"/>
  <c r="B855" i="36"/>
  <c r="B856" i="36"/>
  <c r="B857" i="36"/>
  <c r="B858" i="36"/>
  <c r="B859" i="36"/>
  <c r="B860" i="36"/>
  <c r="B861" i="36"/>
  <c r="B862" i="36"/>
  <c r="B863" i="36"/>
  <c r="B864" i="36"/>
  <c r="B865" i="36"/>
  <c r="B866" i="36"/>
  <c r="B867" i="36"/>
  <c r="B868" i="36"/>
  <c r="B869" i="36"/>
  <c r="B870" i="36"/>
  <c r="B871" i="36"/>
  <c r="B872" i="36"/>
  <c r="B873" i="36"/>
  <c r="B874" i="36"/>
  <c r="B875" i="36"/>
  <c r="B876" i="36"/>
  <c r="B877" i="36"/>
  <c r="B878" i="36"/>
  <c r="B879" i="36"/>
  <c r="B880" i="36"/>
  <c r="B881" i="36"/>
  <c r="B882" i="36"/>
  <c r="B883" i="36"/>
  <c r="B884" i="36"/>
  <c r="B885" i="36"/>
  <c r="B886" i="36"/>
  <c r="B887" i="36"/>
  <c r="B888" i="36"/>
  <c r="B889" i="36"/>
  <c r="B890" i="36"/>
  <c r="B891" i="36"/>
  <c r="B892" i="36"/>
  <c r="B893" i="36"/>
  <c r="B894" i="36"/>
  <c r="B895" i="36"/>
  <c r="B896" i="36"/>
  <c r="B897" i="36"/>
  <c r="B898" i="36"/>
  <c r="B899" i="36"/>
  <c r="B900" i="36"/>
  <c r="B901" i="36"/>
  <c r="B902" i="36"/>
  <c r="B903" i="36"/>
  <c r="B904" i="36"/>
  <c r="B905" i="36"/>
  <c r="B906" i="36"/>
  <c r="B907" i="36"/>
  <c r="B908" i="36"/>
  <c r="B909" i="36"/>
  <c r="B910" i="36"/>
  <c r="B911" i="36"/>
  <c r="B912" i="36"/>
  <c r="B913" i="36"/>
  <c r="B914" i="36"/>
  <c r="B915" i="36"/>
  <c r="B916" i="36"/>
  <c r="B917" i="36"/>
  <c r="B918" i="36"/>
  <c r="B919" i="36"/>
  <c r="B920" i="36"/>
  <c r="B921" i="36"/>
  <c r="B922" i="36"/>
  <c r="B923" i="36"/>
  <c r="B924" i="36"/>
  <c r="B925" i="36"/>
  <c r="B926" i="36"/>
  <c r="B927" i="36"/>
  <c r="B928" i="36"/>
  <c r="B929" i="36"/>
  <c r="B930" i="36"/>
  <c r="B931" i="36"/>
  <c r="B932" i="36"/>
  <c r="B933" i="36"/>
  <c r="B934" i="36"/>
  <c r="B935" i="36"/>
  <c r="B936" i="36"/>
  <c r="B937" i="36"/>
  <c r="B938" i="36"/>
  <c r="B939" i="36"/>
  <c r="B940" i="36"/>
  <c r="B941" i="36"/>
  <c r="B942" i="36"/>
  <c r="B943" i="36"/>
  <c r="B944" i="36"/>
  <c r="B945" i="36"/>
  <c r="B946" i="36"/>
  <c r="B947" i="36"/>
  <c r="B948" i="36"/>
  <c r="B949" i="36"/>
  <c r="B950" i="36"/>
  <c r="B951" i="36"/>
  <c r="B952" i="36"/>
  <c r="B953" i="36"/>
  <c r="B954" i="36"/>
  <c r="B955" i="36"/>
  <c r="B956" i="36"/>
  <c r="B957" i="36"/>
  <c r="B958" i="36"/>
  <c r="B959" i="36"/>
  <c r="B960" i="36"/>
  <c r="B961" i="36"/>
  <c r="B962" i="36"/>
  <c r="B963" i="36"/>
  <c r="B964" i="36"/>
  <c r="B965" i="36"/>
  <c r="B966" i="36"/>
  <c r="B967" i="36"/>
  <c r="B968" i="36"/>
  <c r="B969" i="36"/>
  <c r="B970" i="36"/>
  <c r="B971" i="36"/>
  <c r="B972" i="36"/>
  <c r="B973" i="36"/>
  <c r="B974" i="36"/>
  <c r="B975" i="36"/>
  <c r="B976" i="36"/>
  <c r="B977" i="36"/>
  <c r="B978" i="36"/>
  <c r="B979" i="36"/>
  <c r="B980" i="36"/>
  <c r="B981" i="36"/>
  <c r="B982" i="36"/>
  <c r="B983" i="36"/>
  <c r="B984" i="36"/>
  <c r="B985" i="36"/>
  <c r="B986" i="36"/>
  <c r="B987" i="36"/>
  <c r="B988" i="36"/>
  <c r="B989" i="36"/>
  <c r="B990" i="36"/>
  <c r="B991" i="36"/>
  <c r="B992" i="36"/>
  <c r="B993" i="36"/>
  <c r="B994" i="36"/>
  <c r="B995" i="36"/>
  <c r="B996" i="36"/>
  <c r="B997" i="36"/>
  <c r="B998" i="36"/>
  <c r="B999" i="36"/>
  <c r="B1000" i="36"/>
  <c r="B1001" i="36"/>
  <c r="B1002" i="36"/>
  <c r="B1003" i="36"/>
  <c r="B1004" i="36"/>
  <c r="B1005" i="36"/>
  <c r="B1006" i="36"/>
  <c r="B1007" i="36"/>
  <c r="B1008" i="36"/>
  <c r="B1009" i="36"/>
  <c r="B1010" i="36"/>
  <c r="B1011" i="36"/>
  <c r="B1012" i="36"/>
  <c r="B1013" i="36"/>
  <c r="B1014" i="36"/>
  <c r="B1015" i="36"/>
  <c r="B1016" i="36"/>
  <c r="B1017" i="36"/>
  <c r="B1018" i="36"/>
  <c r="A39" i="36"/>
  <c r="A40" i="36"/>
  <c r="A41" i="36"/>
  <c r="A42" i="36"/>
  <c r="A43" i="36"/>
  <c r="A44" i="36"/>
  <c r="A45" i="36"/>
  <c r="A46" i="36"/>
  <c r="A47" i="36"/>
  <c r="A48" i="36"/>
  <c r="A49" i="36"/>
  <c r="A50" i="36"/>
  <c r="A51" i="36"/>
  <c r="A52" i="36"/>
  <c r="A53" i="36"/>
  <c r="A54" i="36"/>
  <c r="A55" i="36"/>
  <c r="A56" i="36"/>
  <c r="A57" i="36"/>
  <c r="A58" i="36"/>
  <c r="A59" i="36"/>
  <c r="A60" i="36"/>
  <c r="A61" i="36"/>
  <c r="A62" i="36"/>
  <c r="A63" i="36"/>
  <c r="A64" i="36"/>
  <c r="A65" i="36"/>
  <c r="A66" i="36"/>
  <c r="A67" i="36"/>
  <c r="A68" i="36"/>
  <c r="A69" i="36"/>
  <c r="A70" i="36"/>
  <c r="A71" i="36"/>
  <c r="A72" i="36"/>
  <c r="A73" i="36"/>
  <c r="A74" i="36"/>
  <c r="A75" i="36"/>
  <c r="A76" i="36"/>
  <c r="A77" i="36"/>
  <c r="A78" i="36"/>
  <c r="A79" i="36"/>
  <c r="A80" i="36"/>
  <c r="A81" i="36"/>
  <c r="A82" i="36"/>
  <c r="A83" i="36"/>
  <c r="A84" i="36"/>
  <c r="A85" i="36"/>
  <c r="A86" i="36"/>
  <c r="A87" i="36"/>
  <c r="A88" i="36"/>
  <c r="A89" i="36"/>
  <c r="A90" i="36"/>
  <c r="A91" i="36"/>
  <c r="A92" i="36"/>
  <c r="A93" i="36"/>
  <c r="A94" i="36"/>
  <c r="A95" i="36"/>
  <c r="A96" i="36"/>
  <c r="A97" i="36"/>
  <c r="A98" i="36"/>
  <c r="A99" i="36"/>
  <c r="A100" i="36"/>
  <c r="A101" i="36"/>
  <c r="A102" i="36"/>
  <c r="A103" i="36"/>
  <c r="A104" i="36"/>
  <c r="A105" i="36"/>
  <c r="A106" i="36"/>
  <c r="A107" i="36"/>
  <c r="A108" i="36"/>
  <c r="A109" i="36"/>
  <c r="A110" i="36"/>
  <c r="A111" i="36"/>
  <c r="A112" i="36"/>
  <c r="A113" i="36"/>
  <c r="A114" i="36"/>
  <c r="A115" i="36"/>
  <c r="A116" i="36"/>
  <c r="A117" i="36"/>
  <c r="A118" i="36"/>
  <c r="A119" i="36"/>
  <c r="A120" i="36"/>
  <c r="A121" i="36"/>
  <c r="A122" i="36"/>
  <c r="A123" i="36"/>
  <c r="A124" i="36"/>
  <c r="A125" i="36"/>
  <c r="A126" i="36"/>
  <c r="A127" i="36"/>
  <c r="A128" i="36"/>
  <c r="A129" i="36"/>
  <c r="A130" i="36"/>
  <c r="A131" i="36"/>
  <c r="A132" i="36"/>
  <c r="A133" i="36"/>
  <c r="A134" i="36"/>
  <c r="A135" i="36"/>
  <c r="A136" i="36"/>
  <c r="A137" i="36"/>
  <c r="A138" i="36"/>
  <c r="A139" i="36"/>
  <c r="A140" i="36"/>
  <c r="A141" i="36"/>
  <c r="A142" i="36"/>
  <c r="A143" i="36"/>
  <c r="A144" i="36"/>
  <c r="A145" i="36"/>
  <c r="A146" i="36"/>
  <c r="A147" i="36"/>
  <c r="A148" i="36"/>
  <c r="A149" i="36"/>
  <c r="A150" i="36"/>
  <c r="A151" i="36"/>
  <c r="A152" i="36"/>
  <c r="A153" i="36"/>
  <c r="A154" i="36"/>
  <c r="A155" i="36"/>
  <c r="A156" i="36"/>
  <c r="A157" i="36"/>
  <c r="A158" i="36"/>
  <c r="A159" i="36"/>
  <c r="A160" i="36"/>
  <c r="A161" i="36"/>
  <c r="A162" i="36"/>
  <c r="A163" i="36"/>
  <c r="A164" i="36"/>
  <c r="A165" i="36"/>
  <c r="A166" i="36"/>
  <c r="A167" i="36"/>
  <c r="A168" i="36"/>
  <c r="A169" i="36"/>
  <c r="A170" i="36"/>
  <c r="A171" i="36"/>
  <c r="A172" i="36"/>
  <c r="A173" i="36"/>
  <c r="A174" i="36"/>
  <c r="A175" i="36"/>
  <c r="A176" i="36"/>
  <c r="A177" i="36"/>
  <c r="A178" i="36"/>
  <c r="A179" i="36"/>
  <c r="A180" i="36"/>
  <c r="A181" i="36"/>
  <c r="A182" i="36"/>
  <c r="A183" i="36"/>
  <c r="A184" i="36"/>
  <c r="A185" i="36"/>
  <c r="A186" i="36"/>
  <c r="A187" i="36"/>
  <c r="A188" i="36"/>
  <c r="A189" i="36"/>
  <c r="A190" i="36"/>
  <c r="A191" i="36"/>
  <c r="A192" i="36"/>
  <c r="A193" i="36"/>
  <c r="A194" i="36"/>
  <c r="A195" i="36"/>
  <c r="A196" i="36"/>
  <c r="A197" i="36"/>
  <c r="A198" i="36"/>
  <c r="A199" i="36"/>
  <c r="A200" i="36"/>
  <c r="A201" i="36"/>
  <c r="A202" i="36"/>
  <c r="A203" i="36"/>
  <c r="A204" i="36"/>
  <c r="A205" i="36"/>
  <c r="A206" i="36"/>
  <c r="A207" i="36"/>
  <c r="A208" i="36"/>
  <c r="A209" i="36"/>
  <c r="A210" i="36"/>
  <c r="A211" i="36"/>
  <c r="A212" i="36"/>
  <c r="A213" i="36"/>
  <c r="A214" i="36"/>
  <c r="A215" i="36"/>
  <c r="A216" i="36"/>
  <c r="A217" i="36"/>
  <c r="A218" i="36"/>
  <c r="A219" i="36"/>
  <c r="A220" i="36"/>
  <c r="A221" i="36"/>
  <c r="A222" i="36"/>
  <c r="A223" i="36"/>
  <c r="A224" i="36"/>
  <c r="A225" i="36"/>
  <c r="A226" i="36"/>
  <c r="A227" i="36"/>
  <c r="A228" i="36"/>
  <c r="A229" i="36"/>
  <c r="A230" i="36"/>
  <c r="A231" i="36"/>
  <c r="A232" i="36"/>
  <c r="A233" i="36"/>
  <c r="A234" i="36"/>
  <c r="A235" i="36"/>
  <c r="A236" i="36"/>
  <c r="A237" i="36"/>
  <c r="A238" i="36"/>
  <c r="A239" i="36"/>
  <c r="A240" i="36"/>
  <c r="A241" i="36"/>
  <c r="A242" i="36"/>
  <c r="A243" i="36"/>
  <c r="A244" i="36"/>
  <c r="A245" i="36"/>
  <c r="A246" i="36"/>
  <c r="A247" i="36"/>
  <c r="A248" i="36"/>
  <c r="A249" i="36"/>
  <c r="A250" i="36"/>
  <c r="A251" i="36"/>
  <c r="A252" i="36"/>
  <c r="A253" i="36"/>
  <c r="A254" i="36"/>
  <c r="A255" i="36"/>
  <c r="A256" i="36"/>
  <c r="A257" i="36"/>
  <c r="A258" i="36"/>
  <c r="A259" i="36"/>
  <c r="A260" i="36"/>
  <c r="A261" i="36"/>
  <c r="A262" i="36"/>
  <c r="A263" i="36"/>
  <c r="A264" i="36"/>
  <c r="A265" i="36"/>
  <c r="A266" i="36"/>
  <c r="A267" i="36"/>
  <c r="A268" i="36"/>
  <c r="A269" i="36"/>
  <c r="A270" i="36"/>
  <c r="A271" i="36"/>
  <c r="A272" i="36"/>
  <c r="A273" i="36"/>
  <c r="A274" i="36"/>
  <c r="A275" i="36"/>
  <c r="A276" i="36"/>
  <c r="A277" i="36"/>
  <c r="A278" i="36"/>
  <c r="A279" i="36"/>
  <c r="A280" i="36"/>
  <c r="A281" i="36"/>
  <c r="A282" i="36"/>
  <c r="A283" i="36"/>
  <c r="A284" i="36"/>
  <c r="A285" i="36"/>
  <c r="A286" i="36"/>
  <c r="A287" i="36"/>
  <c r="A288" i="36"/>
  <c r="A289" i="36"/>
  <c r="A290" i="36"/>
  <c r="A291" i="36"/>
  <c r="A292" i="36"/>
  <c r="A293" i="36"/>
  <c r="A294" i="36"/>
  <c r="A295" i="36"/>
  <c r="A296" i="36"/>
  <c r="A297" i="36"/>
  <c r="A298" i="36"/>
  <c r="A299" i="36"/>
  <c r="A300" i="36"/>
  <c r="A301" i="36"/>
  <c r="A302" i="36"/>
  <c r="A303" i="36"/>
  <c r="A304" i="36"/>
  <c r="A305" i="36"/>
  <c r="A306" i="36"/>
  <c r="A307" i="36"/>
  <c r="A308" i="36"/>
  <c r="A309" i="36"/>
  <c r="A310" i="36"/>
  <c r="A311" i="36"/>
  <c r="A312" i="36"/>
  <c r="A313" i="36"/>
  <c r="A314" i="36"/>
  <c r="A315" i="36"/>
  <c r="A316" i="36"/>
  <c r="A317" i="36"/>
  <c r="A318" i="36"/>
  <c r="A319" i="36"/>
  <c r="A320" i="36"/>
  <c r="A321" i="36"/>
  <c r="A322" i="36"/>
  <c r="A323" i="36"/>
  <c r="A324" i="36"/>
  <c r="A325" i="36"/>
  <c r="A326" i="36"/>
  <c r="A327" i="36"/>
  <c r="A328" i="36"/>
  <c r="A329" i="36"/>
  <c r="A330" i="36"/>
  <c r="A331" i="36"/>
  <c r="A332" i="36"/>
  <c r="A333" i="36"/>
  <c r="A334" i="36"/>
  <c r="A335" i="36"/>
  <c r="A336" i="36"/>
  <c r="A337" i="36"/>
  <c r="A338" i="36"/>
  <c r="A339" i="36"/>
  <c r="A340" i="36"/>
  <c r="A341" i="36"/>
  <c r="A342" i="36"/>
  <c r="A343" i="36"/>
  <c r="A344" i="36"/>
  <c r="A345" i="36"/>
  <c r="A346" i="36"/>
  <c r="A347" i="36"/>
  <c r="A348" i="36"/>
  <c r="A349" i="36"/>
  <c r="A350" i="36"/>
  <c r="A351" i="36"/>
  <c r="A352" i="36"/>
  <c r="A353" i="36"/>
  <c r="A354" i="36"/>
  <c r="A355" i="36"/>
  <c r="A356" i="36"/>
  <c r="A357" i="36"/>
  <c r="A358" i="36"/>
  <c r="A359" i="36"/>
  <c r="A360" i="36"/>
  <c r="A361" i="36"/>
  <c r="A362" i="36"/>
  <c r="A363" i="36"/>
  <c r="A364" i="36"/>
  <c r="A365" i="36"/>
  <c r="A366" i="36"/>
  <c r="A367" i="36"/>
  <c r="A368" i="36"/>
  <c r="A369" i="36"/>
  <c r="A370" i="36"/>
  <c r="A371" i="36"/>
  <c r="A372" i="36"/>
  <c r="A373" i="36"/>
  <c r="A374" i="36"/>
  <c r="A375" i="36"/>
  <c r="A376" i="36"/>
  <c r="A377" i="36"/>
  <c r="A378" i="36"/>
  <c r="A379" i="36"/>
  <c r="A380" i="36"/>
  <c r="A381" i="36"/>
  <c r="A382" i="36"/>
  <c r="A383" i="36"/>
  <c r="A384" i="36"/>
  <c r="A385" i="36"/>
  <c r="A386" i="36"/>
  <c r="A387" i="36"/>
  <c r="A388" i="36"/>
  <c r="A389" i="36"/>
  <c r="A390" i="36"/>
  <c r="A391" i="36"/>
  <c r="A392" i="36"/>
  <c r="A393" i="36"/>
  <c r="A394" i="36"/>
  <c r="A395" i="36"/>
  <c r="A396" i="36"/>
  <c r="A397" i="36"/>
  <c r="A398" i="36"/>
  <c r="A399" i="36"/>
  <c r="A400" i="36"/>
  <c r="A401" i="36"/>
  <c r="A402" i="36"/>
  <c r="A403" i="36"/>
  <c r="A404" i="36"/>
  <c r="A405" i="36"/>
  <c r="A406" i="36"/>
  <c r="A407" i="36"/>
  <c r="A408" i="36"/>
  <c r="A409" i="36"/>
  <c r="A410" i="36"/>
  <c r="A411" i="36"/>
  <c r="A412" i="36"/>
  <c r="A413" i="36"/>
  <c r="A414" i="36"/>
  <c r="A415" i="36"/>
  <c r="A416" i="36"/>
  <c r="A417" i="36"/>
  <c r="A418" i="36"/>
  <c r="A419" i="36"/>
  <c r="A420" i="36"/>
  <c r="A421" i="36"/>
  <c r="A422" i="36"/>
  <c r="A423" i="36"/>
  <c r="A424" i="36"/>
  <c r="A425" i="36"/>
  <c r="A426" i="36"/>
  <c r="A427" i="36"/>
  <c r="A428" i="36"/>
  <c r="A429" i="36"/>
  <c r="A430" i="36"/>
  <c r="A431" i="36"/>
  <c r="A432" i="36"/>
  <c r="A433" i="36"/>
  <c r="A434" i="36"/>
  <c r="A435" i="36"/>
  <c r="A436" i="36"/>
  <c r="A437" i="36"/>
  <c r="A438" i="36"/>
  <c r="A439" i="36"/>
  <c r="A440" i="36"/>
  <c r="A441" i="36"/>
  <c r="A442" i="36"/>
  <c r="A443" i="36"/>
  <c r="A444" i="36"/>
  <c r="A445" i="36"/>
  <c r="A446" i="36"/>
  <c r="A447" i="36"/>
  <c r="A448" i="36"/>
  <c r="A449" i="36"/>
  <c r="A450" i="36"/>
  <c r="A451" i="36"/>
  <c r="A452" i="36"/>
  <c r="A453" i="36"/>
  <c r="A454" i="36"/>
  <c r="A455" i="36"/>
  <c r="A456" i="36"/>
  <c r="A457" i="36"/>
  <c r="A458" i="36"/>
  <c r="A459" i="36"/>
  <c r="A460" i="36"/>
  <c r="A461" i="36"/>
  <c r="A462" i="36"/>
  <c r="A463" i="36"/>
  <c r="A464" i="36"/>
  <c r="A465" i="36"/>
  <c r="A466" i="36"/>
  <c r="A467" i="36"/>
  <c r="A468" i="36"/>
  <c r="A469" i="36"/>
  <c r="A470" i="36"/>
  <c r="A471" i="36"/>
  <c r="A472" i="36"/>
  <c r="A473" i="36"/>
  <c r="A474" i="36"/>
  <c r="A475" i="36"/>
  <c r="A476" i="36"/>
  <c r="A477" i="36"/>
  <c r="A478" i="36"/>
  <c r="A479" i="36"/>
  <c r="A480" i="36"/>
  <c r="A481" i="36"/>
  <c r="A482" i="36"/>
  <c r="A483" i="36"/>
  <c r="A484" i="36"/>
  <c r="A485" i="36"/>
  <c r="A486" i="36"/>
  <c r="A487" i="36"/>
  <c r="A488" i="36"/>
  <c r="A489" i="36"/>
  <c r="A490" i="36"/>
  <c r="A491" i="36"/>
  <c r="A492" i="36"/>
  <c r="A493" i="36"/>
  <c r="A494" i="36"/>
  <c r="A495" i="36"/>
  <c r="A496" i="36"/>
  <c r="A497" i="36"/>
  <c r="A498" i="36"/>
  <c r="A499" i="36"/>
  <c r="A500" i="36"/>
  <c r="A501" i="36"/>
  <c r="A502" i="36"/>
  <c r="A503" i="36"/>
  <c r="A504" i="36"/>
  <c r="A505" i="36"/>
  <c r="A506" i="36"/>
  <c r="A507" i="36"/>
  <c r="A508" i="36"/>
  <c r="A509" i="36"/>
  <c r="A510" i="36"/>
  <c r="A511" i="36"/>
  <c r="A512" i="36"/>
  <c r="A513" i="36"/>
  <c r="A514" i="36"/>
  <c r="A515" i="36"/>
  <c r="A516" i="36"/>
  <c r="A517" i="36"/>
  <c r="A518" i="36"/>
  <c r="A519" i="36"/>
  <c r="A520" i="36"/>
  <c r="A521" i="36"/>
  <c r="A522" i="36"/>
  <c r="A523" i="36"/>
  <c r="A524" i="36"/>
  <c r="A525" i="36"/>
  <c r="A526" i="36"/>
  <c r="A527" i="36"/>
  <c r="A528" i="36"/>
  <c r="A529" i="36"/>
  <c r="A530" i="36"/>
  <c r="A531" i="36"/>
  <c r="A532" i="36"/>
  <c r="A533" i="36"/>
  <c r="A534" i="36"/>
  <c r="A535" i="36"/>
  <c r="A536" i="36"/>
  <c r="A537" i="36"/>
  <c r="A538" i="36"/>
  <c r="A539" i="36"/>
  <c r="A540" i="36"/>
  <c r="A541" i="36"/>
  <c r="A542" i="36"/>
  <c r="A543" i="36"/>
  <c r="A544" i="36"/>
  <c r="A545" i="36"/>
  <c r="A546" i="36"/>
  <c r="A547" i="36"/>
  <c r="A548" i="36"/>
  <c r="A549" i="36"/>
  <c r="A550" i="36"/>
  <c r="A551" i="36"/>
  <c r="A552" i="36"/>
  <c r="A553" i="36"/>
  <c r="A554" i="36"/>
  <c r="A555" i="36"/>
  <c r="A556" i="36"/>
  <c r="A557" i="36"/>
  <c r="A558" i="36"/>
  <c r="A559" i="36"/>
  <c r="A560" i="36"/>
  <c r="A561" i="36"/>
  <c r="A562" i="36"/>
  <c r="A563" i="36"/>
  <c r="A564" i="36"/>
  <c r="A565" i="36"/>
  <c r="A566" i="36"/>
  <c r="A567" i="36"/>
  <c r="A568" i="36"/>
  <c r="A569" i="36"/>
  <c r="A570" i="36"/>
  <c r="A571" i="36"/>
  <c r="A572" i="36"/>
  <c r="A573" i="36"/>
  <c r="A574" i="36"/>
  <c r="A575" i="36"/>
  <c r="A576" i="36"/>
  <c r="A577" i="36"/>
  <c r="A578" i="36"/>
  <c r="A579" i="36"/>
  <c r="A580" i="36"/>
  <c r="A581" i="36"/>
  <c r="A582" i="36"/>
  <c r="A583" i="36"/>
  <c r="A584" i="36"/>
  <c r="A585" i="36"/>
  <c r="A586" i="36"/>
  <c r="A587" i="36"/>
  <c r="A588" i="36"/>
  <c r="A589" i="36"/>
  <c r="A590" i="36"/>
  <c r="A591" i="36"/>
  <c r="A592" i="36"/>
  <c r="A593" i="36"/>
  <c r="A594" i="36"/>
  <c r="A595" i="36"/>
  <c r="A596" i="36"/>
  <c r="A597" i="36"/>
  <c r="A598" i="36"/>
  <c r="A599" i="36"/>
  <c r="A600" i="36"/>
  <c r="A601" i="36"/>
  <c r="A602" i="36"/>
  <c r="A603" i="36"/>
  <c r="A604" i="36"/>
  <c r="A605" i="36"/>
  <c r="A606" i="36"/>
  <c r="A607" i="36"/>
  <c r="A608" i="36"/>
  <c r="A609" i="36"/>
  <c r="A610" i="36"/>
  <c r="A611" i="36"/>
  <c r="A612" i="36"/>
  <c r="A613" i="36"/>
  <c r="A614" i="36"/>
  <c r="A615" i="36"/>
  <c r="A616" i="36"/>
  <c r="A617" i="36"/>
  <c r="A618" i="36"/>
  <c r="A619" i="36"/>
  <c r="A620" i="36"/>
  <c r="A621" i="36"/>
  <c r="A622" i="36"/>
  <c r="A623" i="36"/>
  <c r="A624" i="36"/>
  <c r="A625" i="36"/>
  <c r="A626" i="36"/>
  <c r="A627" i="36"/>
  <c r="A628" i="36"/>
  <c r="A629" i="36"/>
  <c r="A630" i="36"/>
  <c r="A631" i="36"/>
  <c r="A632" i="36"/>
  <c r="A633" i="36"/>
  <c r="A634" i="36"/>
  <c r="A635" i="36"/>
  <c r="A636" i="36"/>
  <c r="A637" i="36"/>
  <c r="A638" i="36"/>
  <c r="A639" i="36"/>
  <c r="A640" i="36"/>
  <c r="A641" i="36"/>
  <c r="A642" i="36"/>
  <c r="A643" i="36"/>
  <c r="A644" i="36"/>
  <c r="A645" i="36"/>
  <c r="A646" i="36"/>
  <c r="A647" i="36"/>
  <c r="A648" i="36"/>
  <c r="A649" i="36"/>
  <c r="A650" i="36"/>
  <c r="A651" i="36"/>
  <c r="A652" i="36"/>
  <c r="A653" i="36"/>
  <c r="A654" i="36"/>
  <c r="A655" i="36"/>
  <c r="A656" i="36"/>
  <c r="A657" i="36"/>
  <c r="A658" i="36"/>
  <c r="A659" i="36"/>
  <c r="A660" i="36"/>
  <c r="A661" i="36"/>
  <c r="A662" i="36"/>
  <c r="A663" i="36"/>
  <c r="A664" i="36"/>
  <c r="A665" i="36"/>
  <c r="A666" i="36"/>
  <c r="A667" i="36"/>
  <c r="A668" i="36"/>
  <c r="A669" i="36"/>
  <c r="A670" i="36"/>
  <c r="A671" i="36"/>
  <c r="A672" i="36"/>
  <c r="A673" i="36"/>
  <c r="A674" i="36"/>
  <c r="A675" i="36"/>
  <c r="A676" i="36"/>
  <c r="A677" i="36"/>
  <c r="A678" i="36"/>
  <c r="A679" i="36"/>
  <c r="A680" i="36"/>
  <c r="A681" i="36"/>
  <c r="A682" i="36"/>
  <c r="A683" i="36"/>
  <c r="A684" i="36"/>
  <c r="A685" i="36"/>
  <c r="A686" i="36"/>
  <c r="A687" i="36"/>
  <c r="A688" i="36"/>
  <c r="A689" i="36"/>
  <c r="A690" i="36"/>
  <c r="A691" i="36"/>
  <c r="A692" i="36"/>
  <c r="A693" i="36"/>
  <c r="A694" i="36"/>
  <c r="A695" i="36"/>
  <c r="A696" i="36"/>
  <c r="A697" i="36"/>
  <c r="A698" i="36"/>
  <c r="A699" i="36"/>
  <c r="A700" i="36"/>
  <c r="A701" i="36"/>
  <c r="A702" i="36"/>
  <c r="A703" i="36"/>
  <c r="A704" i="36"/>
  <c r="A705" i="36"/>
  <c r="A706" i="36"/>
  <c r="A707" i="36"/>
  <c r="A708" i="36"/>
  <c r="A709" i="36"/>
  <c r="A710" i="36"/>
  <c r="A711" i="36"/>
  <c r="A712" i="36"/>
  <c r="A713" i="36"/>
  <c r="A714" i="36"/>
  <c r="A715" i="36"/>
  <c r="A716" i="36"/>
  <c r="A717" i="36"/>
  <c r="A718" i="36"/>
  <c r="A719" i="36"/>
  <c r="A720" i="36"/>
  <c r="A721" i="36"/>
  <c r="A722" i="36"/>
  <c r="A723" i="36"/>
  <c r="A724" i="36"/>
  <c r="A725" i="36"/>
  <c r="A726" i="36"/>
  <c r="A727" i="36"/>
  <c r="A728" i="36"/>
  <c r="A729" i="36"/>
  <c r="A730" i="36"/>
  <c r="A731" i="36"/>
  <c r="A732" i="36"/>
  <c r="A733" i="36"/>
  <c r="A734" i="36"/>
  <c r="A735" i="36"/>
  <c r="A736" i="36"/>
  <c r="A737" i="36"/>
  <c r="A738" i="36"/>
  <c r="A739" i="36"/>
  <c r="A740" i="36"/>
  <c r="A741" i="36"/>
  <c r="A742" i="36"/>
  <c r="A743" i="36"/>
  <c r="A744" i="36"/>
  <c r="A745" i="36"/>
  <c r="A746" i="36"/>
  <c r="A747" i="36"/>
  <c r="A748" i="36"/>
  <c r="A749" i="36"/>
  <c r="A750" i="36"/>
  <c r="A751" i="36"/>
  <c r="A752" i="36"/>
  <c r="A753" i="36"/>
  <c r="A754" i="36"/>
  <c r="A755" i="36"/>
  <c r="A756" i="36"/>
  <c r="A757" i="36"/>
  <c r="A758" i="36"/>
  <c r="A759" i="36"/>
  <c r="A760" i="36"/>
  <c r="A761" i="36"/>
  <c r="A762" i="36"/>
  <c r="A763" i="36"/>
  <c r="A764" i="36"/>
  <c r="A765" i="36"/>
  <c r="A766" i="36"/>
  <c r="A767" i="36"/>
  <c r="A768" i="36"/>
  <c r="A769" i="36"/>
  <c r="A770" i="36"/>
  <c r="A771" i="36"/>
  <c r="A772" i="36"/>
  <c r="A773" i="36"/>
  <c r="A774" i="36"/>
  <c r="A775" i="36"/>
  <c r="A776" i="36"/>
  <c r="A777" i="36"/>
  <c r="A778" i="36"/>
  <c r="A779" i="36"/>
  <c r="A780" i="36"/>
  <c r="A781" i="36"/>
  <c r="A782" i="36"/>
  <c r="A783" i="36"/>
  <c r="A784" i="36"/>
  <c r="A785" i="36"/>
  <c r="A786" i="36"/>
  <c r="A787" i="36"/>
  <c r="A788" i="36"/>
  <c r="A789" i="36"/>
  <c r="A790" i="36"/>
  <c r="A791" i="36"/>
  <c r="A792" i="36"/>
  <c r="A793" i="36"/>
  <c r="A794" i="36"/>
  <c r="A795" i="36"/>
  <c r="A796" i="36"/>
  <c r="A797" i="36"/>
  <c r="A798" i="36"/>
  <c r="A799" i="36"/>
  <c r="A800" i="36"/>
  <c r="A801" i="36"/>
  <c r="A802" i="36"/>
  <c r="A803" i="36"/>
  <c r="A804" i="36"/>
  <c r="A805" i="36"/>
  <c r="A806" i="36"/>
  <c r="A807" i="36"/>
  <c r="A808" i="36"/>
  <c r="A809" i="36"/>
  <c r="A810" i="36"/>
  <c r="A811" i="36"/>
  <c r="A812" i="36"/>
  <c r="A813" i="36"/>
  <c r="A814" i="36"/>
  <c r="A815" i="36"/>
  <c r="A816" i="36"/>
  <c r="A817" i="36"/>
  <c r="A818" i="36"/>
  <c r="A819" i="36"/>
  <c r="A820" i="36"/>
  <c r="A821" i="36"/>
  <c r="A822" i="36"/>
  <c r="A823" i="36"/>
  <c r="A824" i="36"/>
  <c r="A825" i="36"/>
  <c r="A826" i="36"/>
  <c r="A827" i="36"/>
  <c r="A828" i="36"/>
  <c r="A829" i="36"/>
  <c r="A830" i="36"/>
  <c r="A831" i="36"/>
  <c r="A832" i="36"/>
  <c r="A833" i="36"/>
  <c r="A834" i="36"/>
  <c r="A835" i="36"/>
  <c r="A836" i="36"/>
  <c r="A837" i="36"/>
  <c r="A838" i="36"/>
  <c r="A839" i="36"/>
  <c r="A840" i="36"/>
  <c r="A841" i="36"/>
  <c r="A842" i="36"/>
  <c r="A843" i="36"/>
  <c r="A844" i="36"/>
  <c r="A845" i="36"/>
  <c r="A846" i="36"/>
  <c r="A847" i="36"/>
  <c r="A848" i="36"/>
  <c r="A849" i="36"/>
  <c r="A850" i="36"/>
  <c r="A851" i="36"/>
  <c r="A852" i="36"/>
  <c r="A853" i="36"/>
  <c r="A854" i="36"/>
  <c r="A855" i="36"/>
  <c r="A856" i="36"/>
  <c r="A857" i="36"/>
  <c r="A858" i="36"/>
  <c r="A859" i="36"/>
  <c r="A860" i="36"/>
  <c r="A861" i="36"/>
  <c r="A862" i="36"/>
  <c r="A863" i="36"/>
  <c r="A864" i="36"/>
  <c r="A865" i="36"/>
  <c r="A866" i="36"/>
  <c r="A867" i="36"/>
  <c r="A868" i="36"/>
  <c r="A869" i="36"/>
  <c r="A870" i="36"/>
  <c r="A871" i="36"/>
  <c r="A872" i="36"/>
  <c r="A873" i="36"/>
  <c r="A874" i="36"/>
  <c r="A875" i="36"/>
  <c r="A876" i="36"/>
  <c r="A877" i="36"/>
  <c r="A878" i="36"/>
  <c r="A879" i="36"/>
  <c r="A880" i="36"/>
  <c r="A881" i="36"/>
  <c r="A882" i="36"/>
  <c r="A883" i="36"/>
  <c r="A884" i="36"/>
  <c r="A885" i="36"/>
  <c r="A886" i="36"/>
  <c r="A887" i="36"/>
  <c r="A888" i="36"/>
  <c r="A889" i="36"/>
  <c r="A890" i="36"/>
  <c r="A891" i="36"/>
  <c r="A892" i="36"/>
  <c r="A893" i="36"/>
  <c r="A894" i="36"/>
  <c r="A895" i="36"/>
  <c r="A896" i="36"/>
  <c r="A897" i="36"/>
  <c r="A898" i="36"/>
  <c r="A899" i="36"/>
  <c r="A900" i="36"/>
  <c r="A901" i="36"/>
  <c r="A902" i="36"/>
  <c r="A903" i="36"/>
  <c r="A904" i="36"/>
  <c r="A905" i="36"/>
  <c r="A906" i="36"/>
  <c r="A907" i="36"/>
  <c r="A908" i="36"/>
  <c r="A909" i="36"/>
  <c r="A910" i="36"/>
  <c r="A911" i="36"/>
  <c r="A912" i="36"/>
  <c r="A913" i="36"/>
  <c r="A914" i="36"/>
  <c r="A915" i="36"/>
  <c r="A916" i="36"/>
  <c r="A917" i="36"/>
  <c r="A918" i="36"/>
  <c r="A919" i="36"/>
  <c r="A920" i="36"/>
  <c r="A921" i="36"/>
  <c r="A922" i="36"/>
  <c r="A923" i="36"/>
  <c r="A924" i="36"/>
  <c r="A925" i="36"/>
  <c r="A926" i="36"/>
  <c r="A927" i="36"/>
  <c r="A928" i="36"/>
  <c r="A929" i="36"/>
  <c r="A930" i="36"/>
  <c r="A931" i="36"/>
  <c r="A932" i="36"/>
  <c r="A933" i="36"/>
  <c r="A934" i="36"/>
  <c r="A935" i="36"/>
  <c r="A936" i="36"/>
  <c r="A937" i="36"/>
  <c r="A938" i="36"/>
  <c r="A939" i="36"/>
  <c r="A940" i="36"/>
  <c r="A941" i="36"/>
  <c r="A942" i="36"/>
  <c r="A943" i="36"/>
  <c r="A944" i="36"/>
  <c r="A945" i="36"/>
  <c r="A946" i="36"/>
  <c r="A947" i="36"/>
  <c r="A948" i="36"/>
  <c r="A949" i="36"/>
  <c r="A950" i="36"/>
  <c r="A951" i="36"/>
  <c r="A952" i="36"/>
  <c r="A953" i="36"/>
  <c r="A954" i="36"/>
  <c r="A955" i="36"/>
  <c r="A956" i="36"/>
  <c r="A957" i="36"/>
  <c r="A958" i="36"/>
  <c r="A959" i="36"/>
  <c r="A960" i="36"/>
  <c r="A961" i="36"/>
  <c r="A962" i="36"/>
  <c r="A963" i="36"/>
  <c r="A964" i="36"/>
  <c r="A965" i="36"/>
  <c r="A966" i="36"/>
  <c r="A967" i="36"/>
  <c r="A968" i="36"/>
  <c r="A969" i="36"/>
  <c r="A970" i="36"/>
  <c r="A971" i="36"/>
  <c r="A972" i="36"/>
  <c r="A973" i="36"/>
  <c r="A974" i="36"/>
  <c r="A975" i="36"/>
  <c r="A976" i="36"/>
  <c r="A977" i="36"/>
  <c r="A978" i="36"/>
  <c r="A979" i="36"/>
  <c r="A980" i="36"/>
  <c r="A981" i="36"/>
  <c r="A982" i="36"/>
  <c r="A983" i="36"/>
  <c r="A984" i="36"/>
  <c r="A985" i="36"/>
  <c r="A986" i="36"/>
  <c r="A987" i="36"/>
  <c r="A988" i="36"/>
  <c r="A989" i="36"/>
  <c r="A990" i="36"/>
  <c r="A991" i="36"/>
  <c r="A992" i="36"/>
  <c r="A993" i="36"/>
  <c r="A994" i="36"/>
  <c r="A995" i="36"/>
  <c r="A996" i="36"/>
  <c r="A997" i="36"/>
  <c r="A998" i="36"/>
  <c r="A999" i="36"/>
  <c r="A1000" i="36"/>
  <c r="A1001" i="36"/>
  <c r="A1002" i="36"/>
  <c r="A1003" i="36"/>
  <c r="A1004" i="36"/>
  <c r="A1005" i="36"/>
  <c r="A1006" i="36"/>
  <c r="A1007" i="36"/>
  <c r="A1008" i="36"/>
  <c r="A1009" i="36"/>
  <c r="A1010" i="36"/>
  <c r="A1011" i="36"/>
  <c r="A1012" i="36"/>
  <c r="A1013" i="36"/>
  <c r="A1014" i="36"/>
  <c r="A1015" i="36"/>
  <c r="A1016" i="36"/>
  <c r="A1017" i="36"/>
  <c r="A1018" i="36"/>
  <c r="F39" i="36"/>
  <c r="F40" i="36"/>
  <c r="F41" i="36"/>
  <c r="F42" i="36"/>
  <c r="F43" i="36"/>
  <c r="F44" i="36"/>
  <c r="F45" i="36"/>
  <c r="F46" i="36"/>
  <c r="F47" i="36"/>
  <c r="F48" i="36"/>
  <c r="F49" i="36"/>
  <c r="F50" i="36"/>
  <c r="F51" i="36"/>
  <c r="F52" i="36"/>
  <c r="F53" i="36"/>
  <c r="F54" i="36"/>
  <c r="F55" i="36"/>
  <c r="F56" i="36"/>
  <c r="F57" i="36"/>
  <c r="F58" i="36"/>
  <c r="F59" i="36"/>
  <c r="F60" i="36"/>
  <c r="F61" i="36"/>
  <c r="F62" i="36"/>
  <c r="F63" i="36"/>
  <c r="F64" i="36"/>
  <c r="F65" i="36"/>
  <c r="F66" i="36"/>
  <c r="F67" i="36"/>
  <c r="F68" i="36"/>
  <c r="F69" i="36"/>
  <c r="F70" i="36"/>
  <c r="F71" i="36"/>
  <c r="F72" i="36"/>
  <c r="F73" i="36"/>
  <c r="F74" i="36"/>
  <c r="F75" i="36"/>
  <c r="F76" i="36"/>
  <c r="F77" i="36"/>
  <c r="F78" i="36"/>
  <c r="F79" i="36"/>
  <c r="F80" i="36"/>
  <c r="F81" i="36"/>
  <c r="F82" i="36"/>
  <c r="F83" i="36"/>
  <c r="F84" i="36"/>
  <c r="F85" i="36"/>
  <c r="F86" i="36"/>
  <c r="F87" i="36"/>
  <c r="F88" i="36"/>
  <c r="F89" i="36"/>
  <c r="F90" i="36"/>
  <c r="F91" i="36"/>
  <c r="F92" i="36"/>
  <c r="F93" i="36"/>
  <c r="F94" i="36"/>
  <c r="F95" i="36"/>
  <c r="F96" i="36"/>
  <c r="F97" i="36"/>
  <c r="F98" i="36"/>
  <c r="F99" i="36"/>
  <c r="F100" i="36"/>
  <c r="F101" i="36"/>
  <c r="F102" i="36"/>
  <c r="F103" i="36"/>
  <c r="F104" i="36"/>
  <c r="F105" i="36"/>
  <c r="F106" i="36"/>
  <c r="F107" i="36"/>
  <c r="F108" i="36"/>
  <c r="F109" i="36"/>
  <c r="F110" i="36"/>
  <c r="F111" i="36"/>
  <c r="F112" i="36"/>
  <c r="F113" i="36"/>
  <c r="F114" i="36"/>
  <c r="F115" i="36"/>
  <c r="F116" i="36"/>
  <c r="F117" i="36"/>
  <c r="F118" i="36"/>
  <c r="F119" i="36"/>
  <c r="F120" i="36"/>
  <c r="F121" i="36"/>
  <c r="F122" i="36"/>
  <c r="F123" i="36"/>
  <c r="F124" i="36"/>
  <c r="F125" i="36"/>
  <c r="F126" i="36"/>
  <c r="F127" i="36"/>
  <c r="F128" i="36"/>
  <c r="F129" i="36"/>
  <c r="F130" i="36"/>
  <c r="F131" i="36"/>
  <c r="F132" i="36"/>
  <c r="F133" i="36"/>
  <c r="F134" i="36"/>
  <c r="F135" i="36"/>
  <c r="F136" i="36"/>
  <c r="F137" i="36"/>
  <c r="F138" i="36"/>
  <c r="F139" i="36"/>
  <c r="F140" i="36"/>
  <c r="F141" i="36"/>
  <c r="F142" i="36"/>
  <c r="F143" i="36"/>
  <c r="F144" i="36"/>
  <c r="F145" i="36"/>
  <c r="F146" i="36"/>
  <c r="F147" i="36"/>
  <c r="F148" i="36"/>
  <c r="F149" i="36"/>
  <c r="F150" i="36"/>
  <c r="F151" i="36"/>
  <c r="F152" i="36"/>
  <c r="F153" i="36"/>
  <c r="F154" i="36"/>
  <c r="F155" i="36"/>
  <c r="F156" i="36"/>
  <c r="F157" i="36"/>
  <c r="F158" i="36"/>
  <c r="F159" i="36"/>
  <c r="F160" i="36"/>
  <c r="F161" i="36"/>
  <c r="F162" i="36"/>
  <c r="F163" i="36"/>
  <c r="F164" i="36"/>
  <c r="F165" i="36"/>
  <c r="F166" i="36"/>
  <c r="F167" i="36"/>
  <c r="F168" i="36"/>
  <c r="F169" i="36"/>
  <c r="F170" i="36"/>
  <c r="F171" i="36"/>
  <c r="F172" i="36"/>
  <c r="F173" i="36"/>
  <c r="F174" i="36"/>
  <c r="F175" i="36"/>
  <c r="F176" i="36"/>
  <c r="F177" i="36"/>
  <c r="F178" i="36"/>
  <c r="F179" i="36"/>
  <c r="F180" i="36"/>
  <c r="F181" i="36"/>
  <c r="F182" i="36"/>
  <c r="F183" i="36"/>
  <c r="F184" i="36"/>
  <c r="F185" i="36"/>
  <c r="F186" i="36"/>
  <c r="F187" i="36"/>
  <c r="F188" i="36"/>
  <c r="F189" i="36"/>
  <c r="F190" i="36"/>
  <c r="F191" i="36"/>
  <c r="F192" i="36"/>
  <c r="F193" i="36"/>
  <c r="F194" i="36"/>
  <c r="F195" i="36"/>
  <c r="F196" i="36"/>
  <c r="F197" i="36"/>
  <c r="F198" i="36"/>
  <c r="F199" i="36"/>
  <c r="F200" i="36"/>
  <c r="F201" i="36"/>
  <c r="F202" i="36"/>
  <c r="F203" i="36"/>
  <c r="F204" i="36"/>
  <c r="F205" i="36"/>
  <c r="F206" i="36"/>
  <c r="F207" i="36"/>
  <c r="F208" i="36"/>
  <c r="F209" i="36"/>
  <c r="F210" i="36"/>
  <c r="F211" i="36"/>
  <c r="F212" i="36"/>
  <c r="F213" i="36"/>
  <c r="F214" i="36"/>
  <c r="F215" i="36"/>
  <c r="F216" i="36"/>
  <c r="F217" i="36"/>
  <c r="F218" i="36"/>
  <c r="F219" i="36"/>
  <c r="F220" i="36"/>
  <c r="F221" i="36"/>
  <c r="F222" i="36"/>
  <c r="F223" i="36"/>
  <c r="F224" i="36"/>
  <c r="F225" i="36"/>
  <c r="F226" i="36"/>
  <c r="F227" i="36"/>
  <c r="F228" i="36"/>
  <c r="F229" i="36"/>
  <c r="F230" i="36"/>
  <c r="F231" i="36"/>
  <c r="F232" i="36"/>
  <c r="F233" i="36"/>
  <c r="F234" i="36"/>
  <c r="F235" i="36"/>
  <c r="F236" i="36"/>
  <c r="F237" i="36"/>
  <c r="F238" i="36"/>
  <c r="F239" i="36"/>
  <c r="F240" i="36"/>
  <c r="F241" i="36"/>
  <c r="F242" i="36"/>
  <c r="F243" i="36"/>
  <c r="F244" i="36"/>
  <c r="F245" i="36"/>
  <c r="F246" i="36"/>
  <c r="F247" i="36"/>
  <c r="F248" i="36"/>
  <c r="F249" i="36"/>
  <c r="F250" i="36"/>
  <c r="F251" i="36"/>
  <c r="F252" i="36"/>
  <c r="F253" i="36"/>
  <c r="F254" i="36"/>
  <c r="F255" i="36"/>
  <c r="F256" i="36"/>
  <c r="F257" i="36"/>
  <c r="F258" i="36"/>
  <c r="F259" i="36"/>
  <c r="F260" i="36"/>
  <c r="F261" i="36"/>
  <c r="F262" i="36"/>
  <c r="F263" i="36"/>
  <c r="F264" i="36"/>
  <c r="F265" i="36"/>
  <c r="F266" i="36"/>
  <c r="F267" i="36"/>
  <c r="F268" i="36"/>
  <c r="F269" i="36"/>
  <c r="F270" i="36"/>
  <c r="F271" i="36"/>
  <c r="F272" i="36"/>
  <c r="F273" i="36"/>
  <c r="F274" i="36"/>
  <c r="F275" i="36"/>
  <c r="F276" i="36"/>
  <c r="F277" i="36"/>
  <c r="F278" i="36"/>
  <c r="F279" i="36"/>
  <c r="F280" i="36"/>
  <c r="F281" i="36"/>
  <c r="F282" i="36"/>
  <c r="F283" i="36"/>
  <c r="F284" i="36"/>
  <c r="F285" i="36"/>
  <c r="F286" i="36"/>
  <c r="F287" i="36"/>
  <c r="F288" i="36"/>
  <c r="F289" i="36"/>
  <c r="F290" i="36"/>
  <c r="F291" i="36"/>
  <c r="F292" i="36"/>
  <c r="F293" i="36"/>
  <c r="F294" i="36"/>
  <c r="F295" i="36"/>
  <c r="F296" i="36"/>
  <c r="F297" i="36"/>
  <c r="F298" i="36"/>
  <c r="F299" i="36"/>
  <c r="F300" i="36"/>
  <c r="F301" i="36"/>
  <c r="F302" i="36"/>
  <c r="F303" i="36"/>
  <c r="F304" i="36"/>
  <c r="F305" i="36"/>
  <c r="F306" i="36"/>
  <c r="F307" i="36"/>
  <c r="F308" i="36"/>
  <c r="F309" i="36"/>
  <c r="F310" i="36"/>
  <c r="F311" i="36"/>
  <c r="F312" i="36"/>
  <c r="F313" i="36"/>
  <c r="F314" i="36"/>
  <c r="F315" i="36"/>
  <c r="F316" i="36"/>
  <c r="F317" i="36"/>
  <c r="F318" i="36"/>
  <c r="F319" i="36"/>
  <c r="F320" i="36"/>
  <c r="F321" i="36"/>
  <c r="F322" i="36"/>
  <c r="F323" i="36"/>
  <c r="F324" i="36"/>
  <c r="F325" i="36"/>
  <c r="F326" i="36"/>
  <c r="F327" i="36"/>
  <c r="F328" i="36"/>
  <c r="F329" i="36"/>
  <c r="F330" i="36"/>
  <c r="F331" i="36"/>
  <c r="F332" i="36"/>
  <c r="F333" i="36"/>
  <c r="F334" i="36"/>
  <c r="F335" i="36"/>
  <c r="F336" i="36"/>
  <c r="F337" i="36"/>
  <c r="F338" i="36"/>
  <c r="F339" i="36"/>
  <c r="F340" i="36"/>
  <c r="F341" i="36"/>
  <c r="F342" i="36"/>
  <c r="F343" i="36"/>
  <c r="F344" i="36"/>
  <c r="F345" i="36"/>
  <c r="F346" i="36"/>
  <c r="F347" i="36"/>
  <c r="F348" i="36"/>
  <c r="F349" i="36"/>
  <c r="F350" i="36"/>
  <c r="F351" i="36"/>
  <c r="F352" i="36"/>
  <c r="F353" i="36"/>
  <c r="F354" i="36"/>
  <c r="F355" i="36"/>
  <c r="F356" i="36"/>
  <c r="F357" i="36"/>
  <c r="F358" i="36"/>
  <c r="F359" i="36"/>
  <c r="F360" i="36"/>
  <c r="F361" i="36"/>
  <c r="F362" i="36"/>
  <c r="F363" i="36"/>
  <c r="F364" i="36"/>
  <c r="F365" i="36"/>
  <c r="F366" i="36"/>
  <c r="F367" i="36"/>
  <c r="F368" i="36"/>
  <c r="F369" i="36"/>
  <c r="F370" i="36"/>
  <c r="F371" i="36"/>
  <c r="F372" i="36"/>
  <c r="F373" i="36"/>
  <c r="F374" i="36"/>
  <c r="F375" i="36"/>
  <c r="F376" i="36"/>
  <c r="F377" i="36"/>
  <c r="F378" i="36"/>
  <c r="F379" i="36"/>
  <c r="F380" i="36"/>
  <c r="F381" i="36"/>
  <c r="F382" i="36"/>
  <c r="F383" i="36"/>
  <c r="F384" i="36"/>
  <c r="F385" i="36"/>
  <c r="F386" i="36"/>
  <c r="F387" i="36"/>
  <c r="F388" i="36"/>
  <c r="F389" i="36"/>
  <c r="F390" i="36"/>
  <c r="F391" i="36"/>
  <c r="F392" i="36"/>
  <c r="F393" i="36"/>
  <c r="F394" i="36"/>
  <c r="F395" i="36"/>
  <c r="F396" i="36"/>
  <c r="F397" i="36"/>
  <c r="F398" i="36"/>
  <c r="F399" i="36"/>
  <c r="F400" i="36"/>
  <c r="F401" i="36"/>
  <c r="F402" i="36"/>
  <c r="F403" i="36"/>
  <c r="F404" i="36"/>
  <c r="F405" i="36"/>
  <c r="F406" i="36"/>
  <c r="F407" i="36"/>
  <c r="F408" i="36"/>
  <c r="F409" i="36"/>
  <c r="F410" i="36"/>
  <c r="F411" i="36"/>
  <c r="F412" i="36"/>
  <c r="F413" i="36"/>
  <c r="F414" i="36"/>
  <c r="F415" i="36"/>
  <c r="F416" i="36"/>
  <c r="F417" i="36"/>
  <c r="F418" i="36"/>
  <c r="F419" i="36"/>
  <c r="F420" i="36"/>
  <c r="F421" i="36"/>
  <c r="F422" i="36"/>
  <c r="F423" i="36"/>
  <c r="F424" i="36"/>
  <c r="F425" i="36"/>
  <c r="F426" i="36"/>
  <c r="F427" i="36"/>
  <c r="F428" i="36"/>
  <c r="F429" i="36"/>
  <c r="F430" i="36"/>
  <c r="F431" i="36"/>
  <c r="F432" i="36"/>
  <c r="F433" i="36"/>
  <c r="F434" i="36"/>
  <c r="F435" i="36"/>
  <c r="F436" i="36"/>
  <c r="F437" i="36"/>
  <c r="F438" i="36"/>
  <c r="F439" i="36"/>
  <c r="F440" i="36"/>
  <c r="F441" i="36"/>
  <c r="F442" i="36"/>
  <c r="F443" i="36"/>
  <c r="F444" i="36"/>
  <c r="F445" i="36"/>
  <c r="F446" i="36"/>
  <c r="F447" i="36"/>
  <c r="F448" i="36"/>
  <c r="F449" i="36"/>
  <c r="F450" i="36"/>
  <c r="F451" i="36"/>
  <c r="F452" i="36"/>
  <c r="F453" i="36"/>
  <c r="F454" i="36"/>
  <c r="F455" i="36"/>
  <c r="F456" i="36"/>
  <c r="F457" i="36"/>
  <c r="F458" i="36"/>
  <c r="F459" i="36"/>
  <c r="F460" i="36"/>
  <c r="F461" i="36"/>
  <c r="F462" i="36"/>
  <c r="F463" i="36"/>
  <c r="F464" i="36"/>
  <c r="F465" i="36"/>
  <c r="F466" i="36"/>
  <c r="F467" i="36"/>
  <c r="F468" i="36"/>
  <c r="F469" i="36"/>
  <c r="F470" i="36"/>
  <c r="F471" i="36"/>
  <c r="F472" i="36"/>
  <c r="F473" i="36"/>
  <c r="F474" i="36"/>
  <c r="F475" i="36"/>
  <c r="F476" i="36"/>
  <c r="F477" i="36"/>
  <c r="F478" i="36"/>
  <c r="F479" i="36"/>
  <c r="F480" i="36"/>
  <c r="F481" i="36"/>
  <c r="F482" i="36"/>
  <c r="F483" i="36"/>
  <c r="F484" i="36"/>
  <c r="F485" i="36"/>
  <c r="F486" i="36"/>
  <c r="F487" i="36"/>
  <c r="F488" i="36"/>
  <c r="F489" i="36"/>
  <c r="F490" i="36"/>
  <c r="F491" i="36"/>
  <c r="F492" i="36"/>
  <c r="F493" i="36"/>
  <c r="F494" i="36"/>
  <c r="F495" i="36"/>
  <c r="F496" i="36"/>
  <c r="F497" i="36"/>
  <c r="F498" i="36"/>
  <c r="F499" i="36"/>
  <c r="F500" i="36"/>
  <c r="F501" i="36"/>
  <c r="F502" i="36"/>
  <c r="F503" i="36"/>
  <c r="F504" i="36"/>
  <c r="F505" i="36"/>
  <c r="F506" i="36"/>
  <c r="F507" i="36"/>
  <c r="F508" i="36"/>
  <c r="F509" i="36"/>
  <c r="F510" i="36"/>
  <c r="F511" i="36"/>
  <c r="F512" i="36"/>
  <c r="F513" i="36"/>
  <c r="F514" i="36"/>
  <c r="F515" i="36"/>
  <c r="F516" i="36"/>
  <c r="F517" i="36"/>
  <c r="F518" i="36"/>
  <c r="F519" i="36"/>
  <c r="F520" i="36"/>
  <c r="F521" i="36"/>
  <c r="F522" i="36"/>
  <c r="F523" i="36"/>
  <c r="F524" i="36"/>
  <c r="F525" i="36"/>
  <c r="F526" i="36"/>
  <c r="F527" i="36"/>
  <c r="F528" i="36"/>
  <c r="F529" i="36"/>
  <c r="F530" i="36"/>
  <c r="F531" i="36"/>
  <c r="F532" i="36"/>
  <c r="F533" i="36"/>
  <c r="F534" i="36"/>
  <c r="F535" i="36"/>
  <c r="F536" i="36"/>
  <c r="F537" i="36"/>
  <c r="F538" i="36"/>
  <c r="F539" i="36"/>
  <c r="F540" i="36"/>
  <c r="F541" i="36"/>
  <c r="F542" i="36"/>
  <c r="F543" i="36"/>
  <c r="F544" i="36"/>
  <c r="F545" i="36"/>
  <c r="F546" i="36"/>
  <c r="F547" i="36"/>
  <c r="F548" i="36"/>
  <c r="F549" i="36"/>
  <c r="F550" i="36"/>
  <c r="F551" i="36"/>
  <c r="F552" i="36"/>
  <c r="F553" i="36"/>
  <c r="F554" i="36"/>
  <c r="F555" i="36"/>
  <c r="F556" i="36"/>
  <c r="F557" i="36"/>
  <c r="F558" i="36"/>
  <c r="F559" i="36"/>
  <c r="F560" i="36"/>
  <c r="F561" i="36"/>
  <c r="F562" i="36"/>
  <c r="F563" i="36"/>
  <c r="F564" i="36"/>
  <c r="F565" i="36"/>
  <c r="F566" i="36"/>
  <c r="F567" i="36"/>
  <c r="F568" i="36"/>
  <c r="F569" i="36"/>
  <c r="F570" i="36"/>
  <c r="F571" i="36"/>
  <c r="F572" i="36"/>
  <c r="F573" i="36"/>
  <c r="F574" i="36"/>
  <c r="F575" i="36"/>
  <c r="F576" i="36"/>
  <c r="F577" i="36"/>
  <c r="F578" i="36"/>
  <c r="F579" i="36"/>
  <c r="F580" i="36"/>
  <c r="F581" i="36"/>
  <c r="F582" i="36"/>
  <c r="F583" i="36"/>
  <c r="F584" i="36"/>
  <c r="F585" i="36"/>
  <c r="F586" i="36"/>
  <c r="F587" i="36"/>
  <c r="F588" i="36"/>
  <c r="F589" i="36"/>
  <c r="F590" i="36"/>
  <c r="F591" i="36"/>
  <c r="F592" i="36"/>
  <c r="F593" i="36"/>
  <c r="F594" i="36"/>
  <c r="F595" i="36"/>
  <c r="F596" i="36"/>
  <c r="F597" i="36"/>
  <c r="F598" i="36"/>
  <c r="F599" i="36"/>
  <c r="F600" i="36"/>
  <c r="F601" i="36"/>
  <c r="F602" i="36"/>
  <c r="F603" i="36"/>
  <c r="F604" i="36"/>
  <c r="F605" i="36"/>
  <c r="F606" i="36"/>
  <c r="F607" i="36"/>
  <c r="F608" i="36"/>
  <c r="F609" i="36"/>
  <c r="F610" i="36"/>
  <c r="F611" i="36"/>
  <c r="F612" i="36"/>
  <c r="F613" i="36"/>
  <c r="F614" i="36"/>
  <c r="F615" i="36"/>
  <c r="F616" i="36"/>
  <c r="F617" i="36"/>
  <c r="F618" i="36"/>
  <c r="F619" i="36"/>
  <c r="F620" i="36"/>
  <c r="F621" i="36"/>
  <c r="F622" i="36"/>
  <c r="F623" i="36"/>
  <c r="F624" i="36"/>
  <c r="F625" i="36"/>
  <c r="F626" i="36"/>
  <c r="F627" i="36"/>
  <c r="F628" i="36"/>
  <c r="F629" i="36"/>
  <c r="F630" i="36"/>
  <c r="F631" i="36"/>
  <c r="F632" i="36"/>
  <c r="F633" i="36"/>
  <c r="F634" i="36"/>
  <c r="F635" i="36"/>
  <c r="F636" i="36"/>
  <c r="F637" i="36"/>
  <c r="F638" i="36"/>
  <c r="F639" i="36"/>
  <c r="F640" i="36"/>
  <c r="F641" i="36"/>
  <c r="F642" i="36"/>
  <c r="F643" i="36"/>
  <c r="F644" i="36"/>
  <c r="F645" i="36"/>
  <c r="F646" i="36"/>
  <c r="F647" i="36"/>
  <c r="F648" i="36"/>
  <c r="F649" i="36"/>
  <c r="F650" i="36"/>
  <c r="F651" i="36"/>
  <c r="F652" i="36"/>
  <c r="F653" i="36"/>
  <c r="F654" i="36"/>
  <c r="F655" i="36"/>
  <c r="F656" i="36"/>
  <c r="F657" i="36"/>
  <c r="F658" i="36"/>
  <c r="F659" i="36"/>
  <c r="F660" i="36"/>
  <c r="F661" i="36"/>
  <c r="F662" i="36"/>
  <c r="F663" i="36"/>
  <c r="F664" i="36"/>
  <c r="F665" i="36"/>
  <c r="F666" i="36"/>
  <c r="F667" i="36"/>
  <c r="F668" i="36"/>
  <c r="F669" i="36"/>
  <c r="F670" i="36"/>
  <c r="F671" i="36"/>
  <c r="F672" i="36"/>
  <c r="F673" i="36"/>
  <c r="F674" i="36"/>
  <c r="F675" i="36"/>
  <c r="F676" i="36"/>
  <c r="F677" i="36"/>
  <c r="F678" i="36"/>
  <c r="F679" i="36"/>
  <c r="F680" i="36"/>
  <c r="F681" i="36"/>
  <c r="F682" i="36"/>
  <c r="F683" i="36"/>
  <c r="F684" i="36"/>
  <c r="F685" i="36"/>
  <c r="F686" i="36"/>
  <c r="F687" i="36"/>
  <c r="F688" i="36"/>
  <c r="F689" i="36"/>
  <c r="F690" i="36"/>
  <c r="F691" i="36"/>
  <c r="F692" i="36"/>
  <c r="F693" i="36"/>
  <c r="F694" i="36"/>
  <c r="F695" i="36"/>
  <c r="F696" i="36"/>
  <c r="F697" i="36"/>
  <c r="F698" i="36"/>
  <c r="F699" i="36"/>
  <c r="F700" i="36"/>
  <c r="F701" i="36"/>
  <c r="F702" i="36"/>
  <c r="F703" i="36"/>
  <c r="F704" i="36"/>
  <c r="F705" i="36"/>
  <c r="F706" i="36"/>
  <c r="F707" i="36"/>
  <c r="F708" i="36"/>
  <c r="F709" i="36"/>
  <c r="F710" i="36"/>
  <c r="F711" i="36"/>
  <c r="F712" i="36"/>
  <c r="F713" i="36"/>
  <c r="F714" i="36"/>
  <c r="F715" i="36"/>
  <c r="F716" i="36"/>
  <c r="F717" i="36"/>
  <c r="F718" i="36"/>
  <c r="F719" i="36"/>
  <c r="F720" i="36"/>
  <c r="F721" i="36"/>
  <c r="F722" i="36"/>
  <c r="F723" i="36"/>
  <c r="F724" i="36"/>
  <c r="F725" i="36"/>
  <c r="F726" i="36"/>
  <c r="F727" i="36"/>
  <c r="F728" i="36"/>
  <c r="F729" i="36"/>
  <c r="F730" i="36"/>
  <c r="F731" i="36"/>
  <c r="F732" i="36"/>
  <c r="F733" i="36"/>
  <c r="F734" i="36"/>
  <c r="F735" i="36"/>
  <c r="F736" i="36"/>
  <c r="F737" i="36"/>
  <c r="F738" i="36"/>
  <c r="F739" i="36"/>
  <c r="F740" i="36"/>
  <c r="F741" i="36"/>
  <c r="F742" i="36"/>
  <c r="F743" i="36"/>
  <c r="F744" i="36"/>
  <c r="F745" i="36"/>
  <c r="F746" i="36"/>
  <c r="F747" i="36"/>
  <c r="F748" i="36"/>
  <c r="F749" i="36"/>
  <c r="F750" i="36"/>
  <c r="F751" i="36"/>
  <c r="F752" i="36"/>
  <c r="F753" i="36"/>
  <c r="F754" i="36"/>
  <c r="F755" i="36"/>
  <c r="F756" i="36"/>
  <c r="F757" i="36"/>
  <c r="F758" i="36"/>
  <c r="F759" i="36"/>
  <c r="F760" i="36"/>
  <c r="F761" i="36"/>
  <c r="F762" i="36"/>
  <c r="F763" i="36"/>
  <c r="F764" i="36"/>
  <c r="F765" i="36"/>
  <c r="F766" i="36"/>
  <c r="F767" i="36"/>
  <c r="F768" i="36"/>
  <c r="F769" i="36"/>
  <c r="F770" i="36"/>
  <c r="F771" i="36"/>
  <c r="F772" i="36"/>
  <c r="F773" i="36"/>
  <c r="F774" i="36"/>
  <c r="F775" i="36"/>
  <c r="F776" i="36"/>
  <c r="F777" i="36"/>
  <c r="F778" i="36"/>
  <c r="F779" i="36"/>
  <c r="F780" i="36"/>
  <c r="F781" i="36"/>
  <c r="F782" i="36"/>
  <c r="F783" i="36"/>
  <c r="F784" i="36"/>
  <c r="F785" i="36"/>
  <c r="F786" i="36"/>
  <c r="F787" i="36"/>
  <c r="F788" i="36"/>
  <c r="F789" i="36"/>
  <c r="F790" i="36"/>
  <c r="F791" i="36"/>
  <c r="F792" i="36"/>
  <c r="F793" i="36"/>
  <c r="F794" i="36"/>
  <c r="F795" i="36"/>
  <c r="F796" i="36"/>
  <c r="F797" i="36"/>
  <c r="F798" i="36"/>
  <c r="F799" i="36"/>
  <c r="F800" i="36"/>
  <c r="F801" i="36"/>
  <c r="F802" i="36"/>
  <c r="F803" i="36"/>
  <c r="F804" i="36"/>
  <c r="F805" i="36"/>
  <c r="F806" i="36"/>
  <c r="F807" i="36"/>
  <c r="F808" i="36"/>
  <c r="F809" i="36"/>
  <c r="F810" i="36"/>
  <c r="F811" i="36"/>
  <c r="F812" i="36"/>
  <c r="F813" i="36"/>
  <c r="F814" i="36"/>
  <c r="F815" i="36"/>
  <c r="F816" i="36"/>
  <c r="F817" i="36"/>
  <c r="F818" i="36"/>
  <c r="F819" i="36"/>
  <c r="F820" i="36"/>
  <c r="F821" i="36"/>
  <c r="F822" i="36"/>
  <c r="F823" i="36"/>
  <c r="F824" i="36"/>
  <c r="F825" i="36"/>
  <c r="F826" i="36"/>
  <c r="F827" i="36"/>
  <c r="F828" i="36"/>
  <c r="F829" i="36"/>
  <c r="F830" i="36"/>
  <c r="F831" i="36"/>
  <c r="F832" i="36"/>
  <c r="F833" i="36"/>
  <c r="F834" i="36"/>
  <c r="F835" i="36"/>
  <c r="F836" i="36"/>
  <c r="F837" i="36"/>
  <c r="F838" i="36"/>
  <c r="F839" i="36"/>
  <c r="F840" i="36"/>
  <c r="F841" i="36"/>
  <c r="F842" i="36"/>
  <c r="F843" i="36"/>
  <c r="F844" i="36"/>
  <c r="F845" i="36"/>
  <c r="F846" i="36"/>
  <c r="F847" i="36"/>
  <c r="F848" i="36"/>
  <c r="F849" i="36"/>
  <c r="F850" i="36"/>
  <c r="F851" i="36"/>
  <c r="F852" i="36"/>
  <c r="F853" i="36"/>
  <c r="F854" i="36"/>
  <c r="F855" i="36"/>
  <c r="F856" i="36"/>
  <c r="F857" i="36"/>
  <c r="F858" i="36"/>
  <c r="F859" i="36"/>
  <c r="F860" i="36"/>
  <c r="F861" i="36"/>
  <c r="F862" i="36"/>
  <c r="F863" i="36"/>
  <c r="F864" i="36"/>
  <c r="F865" i="36"/>
  <c r="F866" i="36"/>
  <c r="F867" i="36"/>
  <c r="F868" i="36"/>
  <c r="F869" i="36"/>
  <c r="F870" i="36"/>
  <c r="F871" i="36"/>
  <c r="F872" i="36"/>
  <c r="F873" i="36"/>
  <c r="F874" i="36"/>
  <c r="F875" i="36"/>
  <c r="F876" i="36"/>
  <c r="F877" i="36"/>
  <c r="F878" i="36"/>
  <c r="F879" i="36"/>
  <c r="F880" i="36"/>
  <c r="F881" i="36"/>
  <c r="F882" i="36"/>
  <c r="F883" i="36"/>
  <c r="F884" i="36"/>
  <c r="F885" i="36"/>
  <c r="F886" i="36"/>
  <c r="F887" i="36"/>
  <c r="F888" i="36"/>
  <c r="F889" i="36"/>
  <c r="F890" i="36"/>
  <c r="F891" i="36"/>
  <c r="F892" i="36"/>
  <c r="F893" i="36"/>
  <c r="F894" i="36"/>
  <c r="F895" i="36"/>
  <c r="F896" i="36"/>
  <c r="F897" i="36"/>
  <c r="F898" i="36"/>
  <c r="F899" i="36"/>
  <c r="F900" i="36"/>
  <c r="F901" i="36"/>
  <c r="F902" i="36"/>
  <c r="F903" i="36"/>
  <c r="F904" i="36"/>
  <c r="F905" i="36"/>
  <c r="F906" i="36"/>
  <c r="F907" i="36"/>
  <c r="F908" i="36"/>
  <c r="F909" i="36"/>
  <c r="F910" i="36"/>
  <c r="F911" i="36"/>
  <c r="F912" i="36"/>
  <c r="F913" i="36"/>
  <c r="F914" i="36"/>
  <c r="F915" i="36"/>
  <c r="F916" i="36"/>
  <c r="F917" i="36"/>
  <c r="F918" i="36"/>
  <c r="F919" i="36"/>
  <c r="F920" i="36"/>
  <c r="F921" i="36"/>
  <c r="F922" i="36"/>
  <c r="F923" i="36"/>
  <c r="F924" i="36"/>
  <c r="F925" i="36"/>
  <c r="F926" i="36"/>
  <c r="F927" i="36"/>
  <c r="F928" i="36"/>
  <c r="F929" i="36"/>
  <c r="F930" i="36"/>
  <c r="F931" i="36"/>
  <c r="F932" i="36"/>
  <c r="F933" i="36"/>
  <c r="F934" i="36"/>
  <c r="F935" i="36"/>
  <c r="F936" i="36"/>
  <c r="F937" i="36"/>
  <c r="F938" i="36"/>
  <c r="F939" i="36"/>
  <c r="F940" i="36"/>
  <c r="F941" i="36"/>
  <c r="F942" i="36"/>
  <c r="F943" i="36"/>
  <c r="F944" i="36"/>
  <c r="F945" i="36"/>
  <c r="F946" i="36"/>
  <c r="F947" i="36"/>
  <c r="F948" i="36"/>
  <c r="F949" i="36"/>
  <c r="F950" i="36"/>
  <c r="F951" i="36"/>
  <c r="F952" i="36"/>
  <c r="F953" i="36"/>
  <c r="F954" i="36"/>
  <c r="F955" i="36"/>
  <c r="F956" i="36"/>
  <c r="F957" i="36"/>
  <c r="F958" i="36"/>
  <c r="F959" i="36"/>
  <c r="F960" i="36"/>
  <c r="F961" i="36"/>
  <c r="F962" i="36"/>
  <c r="F963" i="36"/>
  <c r="F964" i="36"/>
  <c r="F965" i="36"/>
  <c r="F966" i="36"/>
  <c r="F967" i="36"/>
  <c r="F968" i="36"/>
  <c r="F969" i="36"/>
  <c r="F970" i="36"/>
  <c r="F971" i="36"/>
  <c r="F972" i="36"/>
  <c r="F973" i="36"/>
  <c r="F974" i="36"/>
  <c r="F975" i="36"/>
  <c r="F976" i="36"/>
  <c r="F977" i="36"/>
  <c r="F978" i="36"/>
  <c r="F979" i="36"/>
  <c r="F980" i="36"/>
  <c r="F981" i="36"/>
  <c r="F982" i="36"/>
  <c r="F983" i="36"/>
  <c r="F984" i="36"/>
  <c r="F985" i="36"/>
  <c r="F986" i="36"/>
  <c r="F987" i="36"/>
  <c r="F988" i="36"/>
  <c r="F989" i="36"/>
  <c r="F990" i="36"/>
  <c r="F991" i="36"/>
  <c r="F992" i="36"/>
  <c r="F993" i="36"/>
  <c r="F994" i="36"/>
  <c r="F995" i="36"/>
  <c r="F996" i="36"/>
  <c r="F997" i="36"/>
  <c r="F998" i="36"/>
  <c r="F999" i="36"/>
  <c r="F1000" i="36"/>
  <c r="F1001" i="36"/>
  <c r="F1002" i="36"/>
  <c r="F1003" i="36"/>
  <c r="F1004" i="36"/>
  <c r="F1005" i="36"/>
  <c r="F1006" i="36"/>
  <c r="F1007" i="36"/>
  <c r="F1008" i="36"/>
  <c r="F1009" i="36"/>
  <c r="F1010" i="36"/>
  <c r="F1011" i="36"/>
  <c r="F1012" i="36"/>
  <c r="F1013" i="36"/>
  <c r="F1014" i="36"/>
  <c r="F1015" i="36"/>
  <c r="F1016" i="36"/>
  <c r="F1017" i="36"/>
  <c r="F1018" i="36"/>
  <c r="F38" i="36"/>
  <c r="E39" i="36"/>
  <c r="E40" i="36"/>
  <c r="E41" i="36"/>
  <c r="E42" i="36"/>
  <c r="E43" i="36"/>
  <c r="E44" i="36"/>
  <c r="E45" i="36"/>
  <c r="E46" i="36"/>
  <c r="E47" i="36"/>
  <c r="E48" i="36"/>
  <c r="E49" i="36"/>
  <c r="E50" i="36"/>
  <c r="E51" i="36"/>
  <c r="E52" i="36"/>
  <c r="E53" i="36"/>
  <c r="E54" i="36"/>
  <c r="E55" i="36"/>
  <c r="E56" i="36"/>
  <c r="E57" i="36"/>
  <c r="E58" i="36"/>
  <c r="E59" i="36"/>
  <c r="E60" i="36"/>
  <c r="E61" i="36"/>
  <c r="E62" i="36"/>
  <c r="E63" i="36"/>
  <c r="E64" i="36"/>
  <c r="E65" i="36"/>
  <c r="E66" i="36"/>
  <c r="E67" i="36"/>
  <c r="E68" i="36"/>
  <c r="E69" i="36"/>
  <c r="E70" i="36"/>
  <c r="E71" i="36"/>
  <c r="E72" i="36"/>
  <c r="E73" i="36"/>
  <c r="E74" i="36"/>
  <c r="E75" i="36"/>
  <c r="E76" i="36"/>
  <c r="E77" i="36"/>
  <c r="E78" i="36"/>
  <c r="E79" i="36"/>
  <c r="E80" i="36"/>
  <c r="E81" i="36"/>
  <c r="E82" i="36"/>
  <c r="E83" i="36"/>
  <c r="E84" i="36"/>
  <c r="E85" i="36"/>
  <c r="E86" i="36"/>
  <c r="E87" i="36"/>
  <c r="E88" i="36"/>
  <c r="E89" i="36"/>
  <c r="E90" i="36"/>
  <c r="E91" i="36"/>
  <c r="E92" i="36"/>
  <c r="E93" i="36"/>
  <c r="E94" i="36"/>
  <c r="E95" i="36"/>
  <c r="E96" i="36"/>
  <c r="E97" i="36"/>
  <c r="E98" i="36"/>
  <c r="E99" i="36"/>
  <c r="E100" i="36"/>
  <c r="E101" i="36"/>
  <c r="E102" i="36"/>
  <c r="E103" i="36"/>
  <c r="E104" i="36"/>
  <c r="E105" i="36"/>
  <c r="E106" i="36"/>
  <c r="E107" i="36"/>
  <c r="E108" i="36"/>
  <c r="E109" i="36"/>
  <c r="E110" i="36"/>
  <c r="E111" i="36"/>
  <c r="E112" i="36"/>
  <c r="E113" i="36"/>
  <c r="E114" i="36"/>
  <c r="E115" i="36"/>
  <c r="E116" i="36"/>
  <c r="E117" i="36"/>
  <c r="E118" i="36"/>
  <c r="E119" i="36"/>
  <c r="E120" i="36"/>
  <c r="E121" i="36"/>
  <c r="E122" i="36"/>
  <c r="E123" i="36"/>
  <c r="E124" i="36"/>
  <c r="E125" i="36"/>
  <c r="E126" i="36"/>
  <c r="E127" i="36"/>
  <c r="E128" i="36"/>
  <c r="E129" i="36"/>
  <c r="E130" i="36"/>
  <c r="E131" i="36"/>
  <c r="E132" i="36"/>
  <c r="E133" i="36"/>
  <c r="E134" i="36"/>
  <c r="E135" i="36"/>
  <c r="E136" i="36"/>
  <c r="E137" i="36"/>
  <c r="E138" i="36"/>
  <c r="E139" i="36"/>
  <c r="E140" i="36"/>
  <c r="E141" i="36"/>
  <c r="E142" i="36"/>
  <c r="E143" i="36"/>
  <c r="E144" i="36"/>
  <c r="E145" i="36"/>
  <c r="E146" i="36"/>
  <c r="E147" i="36"/>
  <c r="E148" i="36"/>
  <c r="E149" i="36"/>
  <c r="E150" i="36"/>
  <c r="E151" i="36"/>
  <c r="E152" i="36"/>
  <c r="E153" i="36"/>
  <c r="E154" i="36"/>
  <c r="E155" i="36"/>
  <c r="E156" i="36"/>
  <c r="E157" i="36"/>
  <c r="E158" i="36"/>
  <c r="E159" i="36"/>
  <c r="E160" i="36"/>
  <c r="E161" i="36"/>
  <c r="E162" i="36"/>
  <c r="E163" i="36"/>
  <c r="E164" i="36"/>
  <c r="E165" i="36"/>
  <c r="E166" i="36"/>
  <c r="E167" i="36"/>
  <c r="E168" i="36"/>
  <c r="E169" i="36"/>
  <c r="E170" i="36"/>
  <c r="E171" i="36"/>
  <c r="E172" i="36"/>
  <c r="E173" i="36"/>
  <c r="E174" i="36"/>
  <c r="E175" i="36"/>
  <c r="E176" i="36"/>
  <c r="E177" i="36"/>
  <c r="E178" i="36"/>
  <c r="E179" i="36"/>
  <c r="E180" i="36"/>
  <c r="E181" i="36"/>
  <c r="E182" i="36"/>
  <c r="E183" i="36"/>
  <c r="E184" i="36"/>
  <c r="E185" i="36"/>
  <c r="E186" i="36"/>
  <c r="E187" i="36"/>
  <c r="E188" i="36"/>
  <c r="E189" i="36"/>
  <c r="E190" i="36"/>
  <c r="E191" i="36"/>
  <c r="E192" i="36"/>
  <c r="E193" i="36"/>
  <c r="E194" i="36"/>
  <c r="E195" i="36"/>
  <c r="E196" i="36"/>
  <c r="E197" i="36"/>
  <c r="E198" i="36"/>
  <c r="E199" i="36"/>
  <c r="E200" i="36"/>
  <c r="E201" i="36"/>
  <c r="E202" i="36"/>
  <c r="E203" i="36"/>
  <c r="E204" i="36"/>
  <c r="E205" i="36"/>
  <c r="E206" i="36"/>
  <c r="E207" i="36"/>
  <c r="E208" i="36"/>
  <c r="E209" i="36"/>
  <c r="E210" i="36"/>
  <c r="E211" i="36"/>
  <c r="E212" i="36"/>
  <c r="E213" i="36"/>
  <c r="E214" i="36"/>
  <c r="E215" i="36"/>
  <c r="E216" i="36"/>
  <c r="E217" i="36"/>
  <c r="E218" i="36"/>
  <c r="E219" i="36"/>
  <c r="E220" i="36"/>
  <c r="E221" i="36"/>
  <c r="E222" i="36"/>
  <c r="E223" i="36"/>
  <c r="E224" i="36"/>
  <c r="E225" i="36"/>
  <c r="E226" i="36"/>
  <c r="E227" i="36"/>
  <c r="E228" i="36"/>
  <c r="E229" i="36"/>
  <c r="E230" i="36"/>
  <c r="E231" i="36"/>
  <c r="E232" i="36"/>
  <c r="E234" i="36"/>
  <c r="E235" i="36"/>
  <c r="E236" i="36"/>
  <c r="E237" i="36"/>
  <c r="E238" i="36"/>
  <c r="E239" i="36"/>
  <c r="E240" i="36"/>
  <c r="E241" i="36"/>
  <c r="E242" i="36"/>
  <c r="E243" i="36"/>
  <c r="E244" i="36"/>
  <c r="E245" i="36"/>
  <c r="E246" i="36"/>
  <c r="E247" i="36"/>
  <c r="E248" i="36"/>
  <c r="E249" i="36"/>
  <c r="E250" i="36"/>
  <c r="E251" i="36"/>
  <c r="E252" i="36"/>
  <c r="E253" i="36"/>
  <c r="E254" i="36"/>
  <c r="E255" i="36"/>
  <c r="E256" i="36"/>
  <c r="E257" i="36"/>
  <c r="E258" i="36"/>
  <c r="E259" i="36"/>
  <c r="E260" i="36"/>
  <c r="E261" i="36"/>
  <c r="E262" i="36"/>
  <c r="E263" i="36"/>
  <c r="E264" i="36"/>
  <c r="E265" i="36"/>
  <c r="E266" i="36"/>
  <c r="E267" i="36"/>
  <c r="E268" i="36"/>
  <c r="E269" i="36"/>
  <c r="E270" i="36"/>
  <c r="E271" i="36"/>
  <c r="E272" i="36"/>
  <c r="E273" i="36"/>
  <c r="E274" i="36"/>
  <c r="E275" i="36"/>
  <c r="E276" i="36"/>
  <c r="E277" i="36"/>
  <c r="E278" i="36"/>
  <c r="E279" i="36"/>
  <c r="E280" i="36"/>
  <c r="E281" i="36"/>
  <c r="E282" i="36"/>
  <c r="E283" i="36"/>
  <c r="E284" i="36"/>
  <c r="E285" i="36"/>
  <c r="E286" i="36"/>
  <c r="E287" i="36"/>
  <c r="E288" i="36"/>
  <c r="E289" i="36"/>
  <c r="E290" i="36"/>
  <c r="E291" i="36"/>
  <c r="E292" i="36"/>
  <c r="E293" i="36"/>
  <c r="E294" i="36"/>
  <c r="E295" i="36"/>
  <c r="E296" i="36"/>
  <c r="E297" i="36"/>
  <c r="E298" i="36"/>
  <c r="E299" i="36"/>
  <c r="E300" i="36"/>
  <c r="E301" i="36"/>
  <c r="E302" i="36"/>
  <c r="E303" i="36"/>
  <c r="E304" i="36"/>
  <c r="E305" i="36"/>
  <c r="E306" i="36"/>
  <c r="E307" i="36"/>
  <c r="E308" i="36"/>
  <c r="E309" i="36"/>
  <c r="E310" i="36"/>
  <c r="E311" i="36"/>
  <c r="E312" i="36"/>
  <c r="E313" i="36"/>
  <c r="E314" i="36"/>
  <c r="E315" i="36"/>
  <c r="E316" i="36"/>
  <c r="E317" i="36"/>
  <c r="E318" i="36"/>
  <c r="E319" i="36"/>
  <c r="E320" i="36"/>
  <c r="E321" i="36"/>
  <c r="E322" i="36"/>
  <c r="E323" i="36"/>
  <c r="E324" i="36"/>
  <c r="E325" i="36"/>
  <c r="E326" i="36"/>
  <c r="E327" i="36"/>
  <c r="E328" i="36"/>
  <c r="E329" i="36"/>
  <c r="E330" i="36"/>
  <c r="E331" i="36"/>
  <c r="E332" i="36"/>
  <c r="E333" i="36"/>
  <c r="E334" i="36"/>
  <c r="E335" i="36"/>
  <c r="E336" i="36"/>
  <c r="E337" i="36"/>
  <c r="E338" i="36"/>
  <c r="E339" i="36"/>
  <c r="E340" i="36"/>
  <c r="E341" i="36"/>
  <c r="E342" i="36"/>
  <c r="E343" i="36"/>
  <c r="E344" i="36"/>
  <c r="E345" i="36"/>
  <c r="E346" i="36"/>
  <c r="E347" i="36"/>
  <c r="E348" i="36"/>
  <c r="E349" i="36"/>
  <c r="E350" i="36"/>
  <c r="E351" i="36"/>
  <c r="E352" i="36"/>
  <c r="E353" i="36"/>
  <c r="E354" i="36"/>
  <c r="E355" i="36"/>
  <c r="E356" i="36"/>
  <c r="E357" i="36"/>
  <c r="E358" i="36"/>
  <c r="E359" i="36"/>
  <c r="E360" i="36"/>
  <c r="E361" i="36"/>
  <c r="E362" i="36"/>
  <c r="E363" i="36"/>
  <c r="E364" i="36"/>
  <c r="E365" i="36"/>
  <c r="E366" i="36"/>
  <c r="E367" i="36"/>
  <c r="E368" i="36"/>
  <c r="E369" i="36"/>
  <c r="E370" i="36"/>
  <c r="E371" i="36"/>
  <c r="E372" i="36"/>
  <c r="E373" i="36"/>
  <c r="E374" i="36"/>
  <c r="E375" i="36"/>
  <c r="E376" i="36"/>
  <c r="E377" i="36"/>
  <c r="E378" i="36"/>
  <c r="E379" i="36"/>
  <c r="E380" i="36"/>
  <c r="E381" i="36"/>
  <c r="E382" i="36"/>
  <c r="E383" i="36"/>
  <c r="E384" i="36"/>
  <c r="E385" i="36"/>
  <c r="E386" i="36"/>
  <c r="E387" i="36"/>
  <c r="E388" i="36"/>
  <c r="E389" i="36"/>
  <c r="E390" i="36"/>
  <c r="E391" i="36"/>
  <c r="E392" i="36"/>
  <c r="E393" i="36"/>
  <c r="E394" i="36"/>
  <c r="E395" i="36"/>
  <c r="E396" i="36"/>
  <c r="E397" i="36"/>
  <c r="E398" i="36"/>
  <c r="E399" i="36"/>
  <c r="E400" i="36"/>
  <c r="E401" i="36"/>
  <c r="E402" i="36"/>
  <c r="E403" i="36"/>
  <c r="E404" i="36"/>
  <c r="E405" i="36"/>
  <c r="E406" i="36"/>
  <c r="E407" i="36"/>
  <c r="E408" i="36"/>
  <c r="E409" i="36"/>
  <c r="E410" i="36"/>
  <c r="E411" i="36"/>
  <c r="E412" i="36"/>
  <c r="E413" i="36"/>
  <c r="E414" i="36"/>
  <c r="E415" i="36"/>
  <c r="E416" i="36"/>
  <c r="E417" i="36"/>
  <c r="E418" i="36"/>
  <c r="E419" i="36"/>
  <c r="E420" i="36"/>
  <c r="E421" i="36"/>
  <c r="E422" i="36"/>
  <c r="E423" i="36"/>
  <c r="E424" i="36"/>
  <c r="E425" i="36"/>
  <c r="E426" i="36"/>
  <c r="E427" i="36"/>
  <c r="E428" i="36"/>
  <c r="E429" i="36"/>
  <c r="E430" i="36"/>
  <c r="E431" i="36"/>
  <c r="E432" i="36"/>
  <c r="E433" i="36"/>
  <c r="E434" i="36"/>
  <c r="E435" i="36"/>
  <c r="E436" i="36"/>
  <c r="E437" i="36"/>
  <c r="E438" i="36"/>
  <c r="E439" i="36"/>
  <c r="E440" i="36"/>
  <c r="E441" i="36"/>
  <c r="E442" i="36"/>
  <c r="E443" i="36"/>
  <c r="E444" i="36"/>
  <c r="E445" i="36"/>
  <c r="E446" i="36"/>
  <c r="E447" i="36"/>
  <c r="E448" i="36"/>
  <c r="E449" i="36"/>
  <c r="E450" i="36"/>
  <c r="E451" i="36"/>
  <c r="E452" i="36"/>
  <c r="E453" i="36"/>
  <c r="E454" i="36"/>
  <c r="E455" i="36"/>
  <c r="E456" i="36"/>
  <c r="E457" i="36"/>
  <c r="E458" i="36"/>
  <c r="E459" i="36"/>
  <c r="E460" i="36"/>
  <c r="E461" i="36"/>
  <c r="E462" i="36"/>
  <c r="E463" i="36"/>
  <c r="E464" i="36"/>
  <c r="E465" i="36"/>
  <c r="E466" i="36"/>
  <c r="E467" i="36"/>
  <c r="E468" i="36"/>
  <c r="E469" i="36"/>
  <c r="E470" i="36"/>
  <c r="E471" i="36"/>
  <c r="E472" i="36"/>
  <c r="E473" i="36"/>
  <c r="E474" i="36"/>
  <c r="E475" i="36"/>
  <c r="E476" i="36"/>
  <c r="E477" i="36"/>
  <c r="E478" i="36"/>
  <c r="E479" i="36"/>
  <c r="E480" i="36"/>
  <c r="E481" i="36"/>
  <c r="E482" i="36"/>
  <c r="E483" i="36"/>
  <c r="E484" i="36"/>
  <c r="E485" i="36"/>
  <c r="E486" i="36"/>
  <c r="E487" i="36"/>
  <c r="E488" i="36"/>
  <c r="E489" i="36"/>
  <c r="E490" i="36"/>
  <c r="E491" i="36"/>
  <c r="E492" i="36"/>
  <c r="E493" i="36"/>
  <c r="E494" i="36"/>
  <c r="E495" i="36"/>
  <c r="E496" i="36"/>
  <c r="E497" i="36"/>
  <c r="E498" i="36"/>
  <c r="E499" i="36"/>
  <c r="E500" i="36"/>
  <c r="E501" i="36"/>
  <c r="E502" i="36"/>
  <c r="E503" i="36"/>
  <c r="E504" i="36"/>
  <c r="E505" i="36"/>
  <c r="E506" i="36"/>
  <c r="E507" i="36"/>
  <c r="E508" i="36"/>
  <c r="E509" i="36"/>
  <c r="E510" i="36"/>
  <c r="E511" i="36"/>
  <c r="E512" i="36"/>
  <c r="E513" i="36"/>
  <c r="E514" i="36"/>
  <c r="E515" i="36"/>
  <c r="E516" i="36"/>
  <c r="E517" i="36"/>
  <c r="E518" i="36"/>
  <c r="E519" i="36"/>
  <c r="E520" i="36"/>
  <c r="E521" i="36"/>
  <c r="E522" i="36"/>
  <c r="E523" i="36"/>
  <c r="E524" i="36"/>
  <c r="E525" i="36"/>
  <c r="E526" i="36"/>
  <c r="E527" i="36"/>
  <c r="E528" i="36"/>
  <c r="E529" i="36"/>
  <c r="E530" i="36"/>
  <c r="E531" i="36"/>
  <c r="E532" i="36"/>
  <c r="E533" i="36"/>
  <c r="E534" i="36"/>
  <c r="E535" i="36"/>
  <c r="E536" i="36"/>
  <c r="E537" i="36"/>
  <c r="E538" i="36"/>
  <c r="E539" i="36"/>
  <c r="E540" i="36"/>
  <c r="E541" i="36"/>
  <c r="E542" i="36"/>
  <c r="E543" i="36"/>
  <c r="E544" i="36"/>
  <c r="E545" i="36"/>
  <c r="E546" i="36"/>
  <c r="E547" i="36"/>
  <c r="E548" i="36"/>
  <c r="E549" i="36"/>
  <c r="E550" i="36"/>
  <c r="E551" i="36"/>
  <c r="E552" i="36"/>
  <c r="E553" i="36"/>
  <c r="E554" i="36"/>
  <c r="E555" i="36"/>
  <c r="E556" i="36"/>
  <c r="E557" i="36"/>
  <c r="E558" i="36"/>
  <c r="E559" i="36"/>
  <c r="E560" i="36"/>
  <c r="E561" i="36"/>
  <c r="E562" i="36"/>
  <c r="E563" i="36"/>
  <c r="E564" i="36"/>
  <c r="E565" i="36"/>
  <c r="E566" i="36"/>
  <c r="E567" i="36"/>
  <c r="E568" i="36"/>
  <c r="E569" i="36"/>
  <c r="E570" i="36"/>
  <c r="E571" i="36"/>
  <c r="E572" i="36"/>
  <c r="E573" i="36"/>
  <c r="E574" i="36"/>
  <c r="E575" i="36"/>
  <c r="E576" i="36"/>
  <c r="E577" i="36"/>
  <c r="E578" i="36"/>
  <c r="E579" i="36"/>
  <c r="E580" i="36"/>
  <c r="E581" i="36"/>
  <c r="E582" i="36"/>
  <c r="E583" i="36"/>
  <c r="E584" i="36"/>
  <c r="E585" i="36"/>
  <c r="E586" i="36"/>
  <c r="E587" i="36"/>
  <c r="E588" i="36"/>
  <c r="E589" i="36"/>
  <c r="E590" i="36"/>
  <c r="E591" i="36"/>
  <c r="E592" i="36"/>
  <c r="E593" i="36"/>
  <c r="E594" i="36"/>
  <c r="E595" i="36"/>
  <c r="E596" i="36"/>
  <c r="E597" i="36"/>
  <c r="E598" i="36"/>
  <c r="E599" i="36"/>
  <c r="E600" i="36"/>
  <c r="E601" i="36"/>
  <c r="E602" i="36"/>
  <c r="E603" i="36"/>
  <c r="E604" i="36"/>
  <c r="E605" i="36"/>
  <c r="E606" i="36"/>
  <c r="E607" i="36"/>
  <c r="E608" i="36"/>
  <c r="E609" i="36"/>
  <c r="E610" i="36"/>
  <c r="E611" i="36"/>
  <c r="E612" i="36"/>
  <c r="E613" i="36"/>
  <c r="E614" i="36"/>
  <c r="E615" i="36"/>
  <c r="E616" i="36"/>
  <c r="E617" i="36"/>
  <c r="E618" i="36"/>
  <c r="E619" i="36"/>
  <c r="E620" i="36"/>
  <c r="E621" i="36"/>
  <c r="E622" i="36"/>
  <c r="E623" i="36"/>
  <c r="E624" i="36"/>
  <c r="E625" i="36"/>
  <c r="E626" i="36"/>
  <c r="E627" i="36"/>
  <c r="E628" i="36"/>
  <c r="E629" i="36"/>
  <c r="E630" i="36"/>
  <c r="E631" i="36"/>
  <c r="E632" i="36"/>
  <c r="E633" i="36"/>
  <c r="E634" i="36"/>
  <c r="E635" i="36"/>
  <c r="E636" i="36"/>
  <c r="E637" i="36"/>
  <c r="E638" i="36"/>
  <c r="E639" i="36"/>
  <c r="E640" i="36"/>
  <c r="E641" i="36"/>
  <c r="E642" i="36"/>
  <c r="E643" i="36"/>
  <c r="E644" i="36"/>
  <c r="E645" i="36"/>
  <c r="E646" i="36"/>
  <c r="E647" i="36"/>
  <c r="E648" i="36"/>
  <c r="E649" i="36"/>
  <c r="E650" i="36"/>
  <c r="E651" i="36"/>
  <c r="E652" i="36"/>
  <c r="E653" i="36"/>
  <c r="E654" i="36"/>
  <c r="E655" i="36"/>
  <c r="E656" i="36"/>
  <c r="E657" i="36"/>
  <c r="E658" i="36"/>
  <c r="E659" i="36"/>
  <c r="E660" i="36"/>
  <c r="E661" i="36"/>
  <c r="E662" i="36"/>
  <c r="E663" i="36"/>
  <c r="E664" i="36"/>
  <c r="E665" i="36"/>
  <c r="E666" i="36"/>
  <c r="E667" i="36"/>
  <c r="E668" i="36"/>
  <c r="E669" i="36"/>
  <c r="E670" i="36"/>
  <c r="E671" i="36"/>
  <c r="E672" i="36"/>
  <c r="E673" i="36"/>
  <c r="E674" i="36"/>
  <c r="E675" i="36"/>
  <c r="E676" i="36"/>
  <c r="E677" i="36"/>
  <c r="E678" i="36"/>
  <c r="E679" i="36"/>
  <c r="E680" i="36"/>
  <c r="E681" i="36"/>
  <c r="E682" i="36"/>
  <c r="E683" i="36"/>
  <c r="E684" i="36"/>
  <c r="E685" i="36"/>
  <c r="E686" i="36"/>
  <c r="E687" i="36"/>
  <c r="E688" i="36"/>
  <c r="E689" i="36"/>
  <c r="E690" i="36"/>
  <c r="E691" i="36"/>
  <c r="E692" i="36"/>
  <c r="E693" i="36"/>
  <c r="E694" i="36"/>
  <c r="E695" i="36"/>
  <c r="E696" i="36"/>
  <c r="E697" i="36"/>
  <c r="E698" i="36"/>
  <c r="E699" i="36"/>
  <c r="E700" i="36"/>
  <c r="E701" i="36"/>
  <c r="E702" i="36"/>
  <c r="E703" i="36"/>
  <c r="E704" i="36"/>
  <c r="E705" i="36"/>
  <c r="E706" i="36"/>
  <c r="E707" i="36"/>
  <c r="E708" i="36"/>
  <c r="E709" i="36"/>
  <c r="E710" i="36"/>
  <c r="E711" i="36"/>
  <c r="E712" i="36"/>
  <c r="E713" i="36"/>
  <c r="E714" i="36"/>
  <c r="E715" i="36"/>
  <c r="E716" i="36"/>
  <c r="E717" i="36"/>
  <c r="E718" i="36"/>
  <c r="E719" i="36"/>
  <c r="E720" i="36"/>
  <c r="E721" i="36"/>
  <c r="E722" i="36"/>
  <c r="E723" i="36"/>
  <c r="E724" i="36"/>
  <c r="E725" i="36"/>
  <c r="E726" i="36"/>
  <c r="E727" i="36"/>
  <c r="E728" i="36"/>
  <c r="E729" i="36"/>
  <c r="E730" i="36"/>
  <c r="E731" i="36"/>
  <c r="E732" i="36"/>
  <c r="E733" i="36"/>
  <c r="E734" i="36"/>
  <c r="E735" i="36"/>
  <c r="E736" i="36"/>
  <c r="E737" i="36"/>
  <c r="E738" i="36"/>
  <c r="E739" i="36"/>
  <c r="E740" i="36"/>
  <c r="E741" i="36"/>
  <c r="E742" i="36"/>
  <c r="E743" i="36"/>
  <c r="E744" i="36"/>
  <c r="E745" i="36"/>
  <c r="E746" i="36"/>
  <c r="E747" i="36"/>
  <c r="E748" i="36"/>
  <c r="E749" i="36"/>
  <c r="E750" i="36"/>
  <c r="E751" i="36"/>
  <c r="E752" i="36"/>
  <c r="E753" i="36"/>
  <c r="E754" i="36"/>
  <c r="E755" i="36"/>
  <c r="E756" i="36"/>
  <c r="E757" i="36"/>
  <c r="E758" i="36"/>
  <c r="E759" i="36"/>
  <c r="E760" i="36"/>
  <c r="E761" i="36"/>
  <c r="E762" i="36"/>
  <c r="E763" i="36"/>
  <c r="E764" i="36"/>
  <c r="E765" i="36"/>
  <c r="E766" i="36"/>
  <c r="E767" i="36"/>
  <c r="E768" i="36"/>
  <c r="E769" i="36"/>
  <c r="E770" i="36"/>
  <c r="E771" i="36"/>
  <c r="E772" i="36"/>
  <c r="E773" i="36"/>
  <c r="E774" i="36"/>
  <c r="E775" i="36"/>
  <c r="E776" i="36"/>
  <c r="E777" i="36"/>
  <c r="E778" i="36"/>
  <c r="E779" i="36"/>
  <c r="E780" i="36"/>
  <c r="E781" i="36"/>
  <c r="E782" i="36"/>
  <c r="E783" i="36"/>
  <c r="E784" i="36"/>
  <c r="E785" i="36"/>
  <c r="E786" i="36"/>
  <c r="E787" i="36"/>
  <c r="E788" i="36"/>
  <c r="E789" i="36"/>
  <c r="E790" i="36"/>
  <c r="E791" i="36"/>
  <c r="E792" i="36"/>
  <c r="E793" i="36"/>
  <c r="E794" i="36"/>
  <c r="E795" i="36"/>
  <c r="E796" i="36"/>
  <c r="E797" i="36"/>
  <c r="E798" i="36"/>
  <c r="E799" i="36"/>
  <c r="E800" i="36"/>
  <c r="E801" i="36"/>
  <c r="E802" i="36"/>
  <c r="E803" i="36"/>
  <c r="E804" i="36"/>
  <c r="E805" i="36"/>
  <c r="E806" i="36"/>
  <c r="E807" i="36"/>
  <c r="E808" i="36"/>
  <c r="E809" i="36"/>
  <c r="E810" i="36"/>
  <c r="E811" i="36"/>
  <c r="E812" i="36"/>
  <c r="E813" i="36"/>
  <c r="E814" i="36"/>
  <c r="E815" i="36"/>
  <c r="E816" i="36"/>
  <c r="E817" i="36"/>
  <c r="E818" i="36"/>
  <c r="E819" i="36"/>
  <c r="E820" i="36"/>
  <c r="E821" i="36"/>
  <c r="E822" i="36"/>
  <c r="E823" i="36"/>
  <c r="E824" i="36"/>
  <c r="E825" i="36"/>
  <c r="E826" i="36"/>
  <c r="E827" i="36"/>
  <c r="E828" i="36"/>
  <c r="E829" i="36"/>
  <c r="E830" i="36"/>
  <c r="E831" i="36"/>
  <c r="E832" i="36"/>
  <c r="E833" i="36"/>
  <c r="E834" i="36"/>
  <c r="E835" i="36"/>
  <c r="E836" i="36"/>
  <c r="E837" i="36"/>
  <c r="E838" i="36"/>
  <c r="E839" i="36"/>
  <c r="E840" i="36"/>
  <c r="E841" i="36"/>
  <c r="E842" i="36"/>
  <c r="E843" i="36"/>
  <c r="E844" i="36"/>
  <c r="E845" i="36"/>
  <c r="E846" i="36"/>
  <c r="E847" i="36"/>
  <c r="E848" i="36"/>
  <c r="E849" i="36"/>
  <c r="E850" i="36"/>
  <c r="E851" i="36"/>
  <c r="E852" i="36"/>
  <c r="E853" i="36"/>
  <c r="E854" i="36"/>
  <c r="E855" i="36"/>
  <c r="E856" i="36"/>
  <c r="E857" i="36"/>
  <c r="E858" i="36"/>
  <c r="E859" i="36"/>
  <c r="E860" i="36"/>
  <c r="E861" i="36"/>
  <c r="E862" i="36"/>
  <c r="E863" i="36"/>
  <c r="E864" i="36"/>
  <c r="E865" i="36"/>
  <c r="E866" i="36"/>
  <c r="E867" i="36"/>
  <c r="E868" i="36"/>
  <c r="E869" i="36"/>
  <c r="E870" i="36"/>
  <c r="E871" i="36"/>
  <c r="E872" i="36"/>
  <c r="E873" i="36"/>
  <c r="E874" i="36"/>
  <c r="E875" i="36"/>
  <c r="E876" i="36"/>
  <c r="E877" i="36"/>
  <c r="E878" i="36"/>
  <c r="E879" i="36"/>
  <c r="E880" i="36"/>
  <c r="E881" i="36"/>
  <c r="E882" i="36"/>
  <c r="E883" i="36"/>
  <c r="E884" i="36"/>
  <c r="E885" i="36"/>
  <c r="E886" i="36"/>
  <c r="E887" i="36"/>
  <c r="E888" i="36"/>
  <c r="E889" i="36"/>
  <c r="E890" i="36"/>
  <c r="E891" i="36"/>
  <c r="E892" i="36"/>
  <c r="E893" i="36"/>
  <c r="E894" i="36"/>
  <c r="E895" i="36"/>
  <c r="E896" i="36"/>
  <c r="E897" i="36"/>
  <c r="E898" i="36"/>
  <c r="E899" i="36"/>
  <c r="E900" i="36"/>
  <c r="E901" i="36"/>
  <c r="E902" i="36"/>
  <c r="E903" i="36"/>
  <c r="E904" i="36"/>
  <c r="E905" i="36"/>
  <c r="E906" i="36"/>
  <c r="E907" i="36"/>
  <c r="E908" i="36"/>
  <c r="E909" i="36"/>
  <c r="E910" i="36"/>
  <c r="E911" i="36"/>
  <c r="E912" i="36"/>
  <c r="E913" i="36"/>
  <c r="E914" i="36"/>
  <c r="E915" i="36"/>
  <c r="E916" i="36"/>
  <c r="E917" i="36"/>
  <c r="E918" i="36"/>
  <c r="E919" i="36"/>
  <c r="E920" i="36"/>
  <c r="E921" i="36"/>
  <c r="E922" i="36"/>
  <c r="E923" i="36"/>
  <c r="E924" i="36"/>
  <c r="E925" i="36"/>
  <c r="E926" i="36"/>
  <c r="E927" i="36"/>
  <c r="E928" i="36"/>
  <c r="E929" i="36"/>
  <c r="E930" i="36"/>
  <c r="E931" i="36"/>
  <c r="E932" i="36"/>
  <c r="E933" i="36"/>
  <c r="E934" i="36"/>
  <c r="E935" i="36"/>
  <c r="E936" i="36"/>
  <c r="E937" i="36"/>
  <c r="E938" i="36"/>
  <c r="E939" i="36"/>
  <c r="E940" i="36"/>
  <c r="E941" i="36"/>
  <c r="E942" i="36"/>
  <c r="E943" i="36"/>
  <c r="E944" i="36"/>
  <c r="E945" i="36"/>
  <c r="E946" i="36"/>
  <c r="E947" i="36"/>
  <c r="E948" i="36"/>
  <c r="E949" i="36"/>
  <c r="E950" i="36"/>
  <c r="E951" i="36"/>
  <c r="E952" i="36"/>
  <c r="E953" i="36"/>
  <c r="E954" i="36"/>
  <c r="E955" i="36"/>
  <c r="E956" i="36"/>
  <c r="E957" i="36"/>
  <c r="E958" i="36"/>
  <c r="E959" i="36"/>
  <c r="E960" i="36"/>
  <c r="E961" i="36"/>
  <c r="E962" i="36"/>
  <c r="E963" i="36"/>
  <c r="E964" i="36"/>
  <c r="E965" i="36"/>
  <c r="E966" i="36"/>
  <c r="E967" i="36"/>
  <c r="E968" i="36"/>
  <c r="E969" i="36"/>
  <c r="E970" i="36"/>
  <c r="E971" i="36"/>
  <c r="E972" i="36"/>
  <c r="E973" i="36"/>
  <c r="E974" i="36"/>
  <c r="E975" i="36"/>
  <c r="E976" i="36"/>
  <c r="E977" i="36"/>
  <c r="E978" i="36"/>
  <c r="E979" i="36"/>
  <c r="E980" i="36"/>
  <c r="E981" i="36"/>
  <c r="E982" i="36"/>
  <c r="E983" i="36"/>
  <c r="E984" i="36"/>
  <c r="E985" i="36"/>
  <c r="E986" i="36"/>
  <c r="E987" i="36"/>
  <c r="E988" i="36"/>
  <c r="E989" i="36"/>
  <c r="E990" i="36"/>
  <c r="E991" i="36"/>
  <c r="E992" i="36"/>
  <c r="E993" i="36"/>
  <c r="E994" i="36"/>
  <c r="E995" i="36"/>
  <c r="E996" i="36"/>
  <c r="E997" i="36"/>
  <c r="E998" i="36"/>
  <c r="E999" i="36"/>
  <c r="E1000" i="36"/>
  <c r="E1001" i="36"/>
  <c r="E1002" i="36"/>
  <c r="E1003" i="36"/>
  <c r="E1004" i="36"/>
  <c r="E1005" i="36"/>
  <c r="E1006" i="36"/>
  <c r="E1007" i="36"/>
  <c r="E1008" i="36"/>
  <c r="E1009" i="36"/>
  <c r="E1010" i="36"/>
  <c r="E1011" i="36"/>
  <c r="E1012" i="36"/>
  <c r="E1013" i="36"/>
  <c r="E1014" i="36"/>
  <c r="E1015" i="36"/>
  <c r="E1016" i="36"/>
  <c r="E1017" i="36"/>
  <c r="E1018" i="36"/>
  <c r="E38" i="36"/>
  <c r="D39" i="36"/>
  <c r="D40" i="36"/>
  <c r="D41" i="36"/>
  <c r="D42" i="36"/>
  <c r="D43" i="36"/>
  <c r="D44" i="36"/>
  <c r="D45" i="36"/>
  <c r="D46" i="36"/>
  <c r="D47" i="36"/>
  <c r="D48" i="36"/>
  <c r="D49" i="36"/>
  <c r="D50" i="36"/>
  <c r="D51" i="36"/>
  <c r="D52" i="36"/>
  <c r="D53" i="36"/>
  <c r="D54" i="36"/>
  <c r="D55" i="36"/>
  <c r="D56" i="36"/>
  <c r="D57" i="36"/>
  <c r="D58" i="36"/>
  <c r="D59" i="36"/>
  <c r="D60" i="36"/>
  <c r="D61" i="36"/>
  <c r="D62" i="36"/>
  <c r="D63" i="36"/>
  <c r="D64" i="36"/>
  <c r="D65" i="36"/>
  <c r="D66" i="36"/>
  <c r="D67" i="36"/>
  <c r="D68" i="36"/>
  <c r="D69" i="36"/>
  <c r="D70" i="36"/>
  <c r="D71" i="36"/>
  <c r="D72" i="36"/>
  <c r="D73" i="36"/>
  <c r="D74" i="36"/>
  <c r="D75" i="36"/>
  <c r="D76" i="36"/>
  <c r="D77" i="36"/>
  <c r="D78" i="36"/>
  <c r="D79" i="36"/>
  <c r="D80" i="36"/>
  <c r="D81" i="36"/>
  <c r="D82" i="36"/>
  <c r="D83" i="36"/>
  <c r="D84" i="36"/>
  <c r="D85" i="36"/>
  <c r="D86" i="36"/>
  <c r="D87" i="36"/>
  <c r="D88" i="36"/>
  <c r="D89" i="36"/>
  <c r="D90" i="36"/>
  <c r="D91" i="36"/>
  <c r="D92" i="36"/>
  <c r="D93" i="36"/>
  <c r="D94" i="36"/>
  <c r="D95" i="36"/>
  <c r="D96" i="36"/>
  <c r="D97" i="36"/>
  <c r="D98" i="36"/>
  <c r="D99" i="36"/>
  <c r="D100" i="36"/>
  <c r="D101" i="36"/>
  <c r="D102" i="36"/>
  <c r="D103" i="36"/>
  <c r="D104" i="36"/>
  <c r="D105" i="36"/>
  <c r="D106" i="36"/>
  <c r="D107" i="36"/>
  <c r="D108" i="36"/>
  <c r="D109" i="36"/>
  <c r="D110" i="36"/>
  <c r="D111" i="36"/>
  <c r="D112" i="36"/>
  <c r="D113" i="36"/>
  <c r="D114" i="36"/>
  <c r="D115" i="36"/>
  <c r="D116" i="36"/>
  <c r="D117" i="36"/>
  <c r="D118" i="36"/>
  <c r="D119" i="36"/>
  <c r="D120" i="36"/>
  <c r="D121" i="36"/>
  <c r="D122" i="36"/>
  <c r="D123" i="36"/>
  <c r="D124" i="36"/>
  <c r="D125" i="36"/>
  <c r="D126" i="36"/>
  <c r="D127" i="36"/>
  <c r="D128" i="36"/>
  <c r="D129" i="36"/>
  <c r="D130" i="36"/>
  <c r="D131" i="36"/>
  <c r="D132" i="36"/>
  <c r="D133" i="36"/>
  <c r="D134" i="36"/>
  <c r="D135" i="36"/>
  <c r="D136" i="36"/>
  <c r="D137" i="36"/>
  <c r="D138" i="36"/>
  <c r="D139" i="36"/>
  <c r="D140" i="36"/>
  <c r="D141" i="36"/>
  <c r="D142" i="36"/>
  <c r="D143" i="36"/>
  <c r="D144" i="36"/>
  <c r="D145" i="36"/>
  <c r="D146" i="36"/>
  <c r="D147" i="36"/>
  <c r="D148" i="36"/>
  <c r="D149" i="36"/>
  <c r="D150" i="36"/>
  <c r="D151" i="36"/>
  <c r="D152" i="36"/>
  <c r="D153" i="36"/>
  <c r="D154" i="36"/>
  <c r="D155" i="36"/>
  <c r="D156" i="36"/>
  <c r="D157" i="36"/>
  <c r="D158" i="36"/>
  <c r="D159" i="36"/>
  <c r="D160" i="36"/>
  <c r="D161" i="36"/>
  <c r="D162" i="36"/>
  <c r="D163" i="36"/>
  <c r="D164" i="36"/>
  <c r="D165" i="36"/>
  <c r="D166" i="36"/>
  <c r="D167" i="36"/>
  <c r="D168" i="36"/>
  <c r="D169" i="36"/>
  <c r="D170" i="36"/>
  <c r="D171" i="36"/>
  <c r="D172" i="36"/>
  <c r="D173" i="36"/>
  <c r="D174" i="36"/>
  <c r="D175" i="36"/>
  <c r="D176" i="36"/>
  <c r="D177" i="36"/>
  <c r="D178" i="36"/>
  <c r="D179" i="36"/>
  <c r="D180" i="36"/>
  <c r="D181" i="36"/>
  <c r="D182" i="36"/>
  <c r="D183" i="36"/>
  <c r="D184" i="36"/>
  <c r="D185" i="36"/>
  <c r="D186" i="36"/>
  <c r="D187" i="36"/>
  <c r="D188" i="36"/>
  <c r="D189" i="36"/>
  <c r="D190" i="36"/>
  <c r="D191" i="36"/>
  <c r="D192" i="36"/>
  <c r="D193" i="36"/>
  <c r="D194" i="36"/>
  <c r="D195" i="36"/>
  <c r="D196" i="36"/>
  <c r="D197" i="36"/>
  <c r="D198" i="36"/>
  <c r="D199" i="36"/>
  <c r="D200" i="36"/>
  <c r="D201" i="36"/>
  <c r="D202" i="36"/>
  <c r="D203" i="36"/>
  <c r="D204" i="36"/>
  <c r="D205" i="36"/>
  <c r="D206" i="36"/>
  <c r="D207" i="36"/>
  <c r="D208" i="36"/>
  <c r="D209" i="36"/>
  <c r="D210" i="36"/>
  <c r="D211" i="36"/>
  <c r="D212" i="36"/>
  <c r="D213" i="36"/>
  <c r="D214" i="36"/>
  <c r="D215" i="36"/>
  <c r="D216" i="36"/>
  <c r="D217" i="36"/>
  <c r="D218" i="36"/>
  <c r="D219" i="36"/>
  <c r="D220" i="36"/>
  <c r="D221" i="36"/>
  <c r="D222" i="36"/>
  <c r="D223" i="36"/>
  <c r="D224" i="36"/>
  <c r="D225" i="36"/>
  <c r="D226" i="36"/>
  <c r="D227" i="36"/>
  <c r="D228" i="36"/>
  <c r="D229" i="36"/>
  <c r="D230" i="36"/>
  <c r="D231" i="36"/>
  <c r="D232" i="36"/>
  <c r="D233" i="36"/>
  <c r="D234" i="36"/>
  <c r="D235" i="36"/>
  <c r="D236" i="36"/>
  <c r="D237" i="36"/>
  <c r="D238" i="36"/>
  <c r="D239" i="36"/>
  <c r="D240" i="36"/>
  <c r="D241" i="36"/>
  <c r="D242" i="36"/>
  <c r="D243" i="36"/>
  <c r="D244" i="36"/>
  <c r="D245" i="36"/>
  <c r="D246" i="36"/>
  <c r="D247" i="36"/>
  <c r="D248" i="36"/>
  <c r="D249" i="36"/>
  <c r="D250" i="36"/>
  <c r="D251" i="36"/>
  <c r="D252" i="36"/>
  <c r="D253" i="36"/>
  <c r="D254" i="36"/>
  <c r="D255" i="36"/>
  <c r="D256" i="36"/>
  <c r="D257" i="36"/>
  <c r="D258" i="36"/>
  <c r="D259" i="36"/>
  <c r="D260" i="36"/>
  <c r="D261" i="36"/>
  <c r="D262" i="36"/>
  <c r="D263" i="36"/>
  <c r="D264" i="36"/>
  <c r="D265" i="36"/>
  <c r="D266" i="36"/>
  <c r="D267" i="36"/>
  <c r="D268" i="36"/>
  <c r="D269" i="36"/>
  <c r="D270" i="36"/>
  <c r="D271" i="36"/>
  <c r="D272" i="36"/>
  <c r="D273" i="36"/>
  <c r="D274" i="36"/>
  <c r="D275" i="36"/>
  <c r="D276" i="36"/>
  <c r="D277" i="36"/>
  <c r="D278" i="36"/>
  <c r="D279" i="36"/>
  <c r="D280" i="36"/>
  <c r="D281" i="36"/>
  <c r="D282" i="36"/>
  <c r="D283" i="36"/>
  <c r="D284" i="36"/>
  <c r="D285" i="36"/>
  <c r="D286" i="36"/>
  <c r="D287" i="36"/>
  <c r="D288" i="36"/>
  <c r="D289" i="36"/>
  <c r="D290" i="36"/>
  <c r="D291" i="36"/>
  <c r="D292" i="36"/>
  <c r="D293" i="36"/>
  <c r="D294" i="36"/>
  <c r="D295" i="36"/>
  <c r="D296" i="36"/>
  <c r="D297" i="36"/>
  <c r="D298" i="36"/>
  <c r="D299" i="36"/>
  <c r="D300" i="36"/>
  <c r="D301" i="36"/>
  <c r="D302" i="36"/>
  <c r="D303" i="36"/>
  <c r="D304" i="36"/>
  <c r="D305" i="36"/>
  <c r="D306" i="36"/>
  <c r="D307" i="36"/>
  <c r="D308" i="36"/>
  <c r="D309" i="36"/>
  <c r="D310" i="36"/>
  <c r="D311" i="36"/>
  <c r="D312" i="36"/>
  <c r="D313" i="36"/>
  <c r="D314" i="36"/>
  <c r="D315" i="36"/>
  <c r="D316" i="36"/>
  <c r="D317" i="36"/>
  <c r="D318" i="36"/>
  <c r="D319" i="36"/>
  <c r="D320" i="36"/>
  <c r="D321" i="36"/>
  <c r="D322" i="36"/>
  <c r="D323" i="36"/>
  <c r="D324" i="36"/>
  <c r="D325" i="36"/>
  <c r="D326" i="36"/>
  <c r="D327" i="36"/>
  <c r="D328" i="36"/>
  <c r="D329" i="36"/>
  <c r="D330" i="36"/>
  <c r="D331" i="36"/>
  <c r="D332" i="36"/>
  <c r="D333" i="36"/>
  <c r="D334" i="36"/>
  <c r="D335" i="36"/>
  <c r="D336" i="36"/>
  <c r="D337" i="36"/>
  <c r="D338" i="36"/>
  <c r="D339" i="36"/>
  <c r="D340" i="36"/>
  <c r="D341" i="36"/>
  <c r="D342" i="36"/>
  <c r="D343" i="36"/>
  <c r="D344" i="36"/>
  <c r="D345" i="36"/>
  <c r="D346" i="36"/>
  <c r="D347" i="36"/>
  <c r="D348" i="36"/>
  <c r="D349" i="36"/>
  <c r="D350" i="36"/>
  <c r="D351" i="36"/>
  <c r="D352" i="36"/>
  <c r="D353" i="36"/>
  <c r="D354" i="36"/>
  <c r="D355" i="36"/>
  <c r="D356" i="36"/>
  <c r="D357" i="36"/>
  <c r="D358" i="36"/>
  <c r="D359" i="36"/>
  <c r="D360" i="36"/>
  <c r="D361" i="36"/>
  <c r="D362" i="36"/>
  <c r="D363" i="36"/>
  <c r="D364" i="36"/>
  <c r="D365" i="36"/>
  <c r="D366" i="36"/>
  <c r="D367" i="36"/>
  <c r="D368" i="36"/>
  <c r="D369" i="36"/>
  <c r="D370" i="36"/>
  <c r="D371" i="36"/>
  <c r="D372" i="36"/>
  <c r="D373" i="36"/>
  <c r="D374" i="36"/>
  <c r="D375" i="36"/>
  <c r="D376" i="36"/>
  <c r="D377" i="36"/>
  <c r="D378" i="36"/>
  <c r="D379" i="36"/>
  <c r="D380" i="36"/>
  <c r="D381" i="36"/>
  <c r="D382" i="36"/>
  <c r="D383" i="36"/>
  <c r="D384" i="36"/>
  <c r="D385" i="36"/>
  <c r="D386" i="36"/>
  <c r="D387" i="36"/>
  <c r="D388" i="36"/>
  <c r="D389" i="36"/>
  <c r="D390" i="36"/>
  <c r="D391" i="36"/>
  <c r="D392" i="36"/>
  <c r="D393" i="36"/>
  <c r="D394" i="36"/>
  <c r="D395" i="36"/>
  <c r="D396" i="36"/>
  <c r="D397" i="36"/>
  <c r="D398" i="36"/>
  <c r="D399" i="36"/>
  <c r="D400" i="36"/>
  <c r="D401" i="36"/>
  <c r="D402" i="36"/>
  <c r="D403" i="36"/>
  <c r="D404" i="36"/>
  <c r="D405" i="36"/>
  <c r="D406" i="36"/>
  <c r="D407" i="36"/>
  <c r="D408" i="36"/>
  <c r="D409" i="36"/>
  <c r="D410" i="36"/>
  <c r="D411" i="36"/>
  <c r="D412" i="36"/>
  <c r="D413" i="36"/>
  <c r="D414" i="36"/>
  <c r="D415" i="36"/>
  <c r="D416" i="36"/>
  <c r="D417" i="36"/>
  <c r="D418" i="36"/>
  <c r="D419" i="36"/>
  <c r="D420" i="36"/>
  <c r="D421" i="36"/>
  <c r="D422" i="36"/>
  <c r="D423" i="36"/>
  <c r="D424" i="36"/>
  <c r="D425" i="36"/>
  <c r="D426" i="36"/>
  <c r="D427" i="36"/>
  <c r="D428" i="36"/>
  <c r="D429" i="36"/>
  <c r="D430" i="36"/>
  <c r="D431" i="36"/>
  <c r="D432" i="36"/>
  <c r="D433" i="36"/>
  <c r="D434" i="36"/>
  <c r="D435" i="36"/>
  <c r="D436" i="36"/>
  <c r="D437" i="36"/>
  <c r="D438" i="36"/>
  <c r="D439" i="36"/>
  <c r="D440" i="36"/>
  <c r="D441" i="36"/>
  <c r="D442" i="36"/>
  <c r="D443" i="36"/>
  <c r="D444" i="36"/>
  <c r="D445" i="36"/>
  <c r="D446" i="36"/>
  <c r="D447" i="36"/>
  <c r="D448" i="36"/>
  <c r="D449" i="36"/>
  <c r="D450" i="36"/>
  <c r="D451" i="36"/>
  <c r="D452" i="36"/>
  <c r="D453" i="36"/>
  <c r="D454" i="36"/>
  <c r="D455" i="36"/>
  <c r="D456" i="36"/>
  <c r="D457" i="36"/>
  <c r="D458" i="36"/>
  <c r="D459" i="36"/>
  <c r="D460" i="36"/>
  <c r="D461" i="36"/>
  <c r="D462" i="36"/>
  <c r="D463" i="36"/>
  <c r="D464" i="36"/>
  <c r="D465" i="36"/>
  <c r="D466" i="36"/>
  <c r="D467" i="36"/>
  <c r="D468" i="36"/>
  <c r="D469" i="36"/>
  <c r="D470" i="36"/>
  <c r="D471" i="36"/>
  <c r="D472" i="36"/>
  <c r="D473" i="36"/>
  <c r="D474" i="36"/>
  <c r="D475" i="36"/>
  <c r="D476" i="36"/>
  <c r="D477" i="36"/>
  <c r="D478" i="36"/>
  <c r="D479" i="36"/>
  <c r="D480" i="36"/>
  <c r="D481" i="36"/>
  <c r="D482" i="36"/>
  <c r="D483" i="36"/>
  <c r="D484" i="36"/>
  <c r="D485" i="36"/>
  <c r="D486" i="36"/>
  <c r="D487" i="36"/>
  <c r="D488" i="36"/>
  <c r="D489" i="36"/>
  <c r="D490" i="36"/>
  <c r="D491" i="36"/>
  <c r="D492" i="36"/>
  <c r="D493" i="36"/>
  <c r="D494" i="36"/>
  <c r="D495" i="36"/>
  <c r="D496" i="36"/>
  <c r="D497" i="36"/>
  <c r="D498" i="36"/>
  <c r="D499" i="36"/>
  <c r="D500" i="36"/>
  <c r="D501" i="36"/>
  <c r="D502" i="36"/>
  <c r="D503" i="36"/>
  <c r="D504" i="36"/>
  <c r="D505" i="36"/>
  <c r="D506" i="36"/>
  <c r="D507" i="36"/>
  <c r="D508" i="36"/>
  <c r="D509" i="36"/>
  <c r="D510" i="36"/>
  <c r="D511" i="36"/>
  <c r="D512" i="36"/>
  <c r="D513" i="36"/>
  <c r="D514" i="36"/>
  <c r="D515" i="36"/>
  <c r="D516" i="36"/>
  <c r="D517" i="36"/>
  <c r="D518" i="36"/>
  <c r="D519" i="36"/>
  <c r="D520" i="36"/>
  <c r="D521" i="36"/>
  <c r="D522" i="36"/>
  <c r="D523" i="36"/>
  <c r="D524" i="36"/>
  <c r="D525" i="36"/>
  <c r="D526" i="36"/>
  <c r="D527" i="36"/>
  <c r="D528" i="36"/>
  <c r="D529" i="36"/>
  <c r="D530" i="36"/>
  <c r="D531" i="36"/>
  <c r="D532" i="36"/>
  <c r="D533" i="36"/>
  <c r="D534" i="36"/>
  <c r="D535" i="36"/>
  <c r="D536" i="36"/>
  <c r="D537" i="36"/>
  <c r="D538" i="36"/>
  <c r="D539" i="36"/>
  <c r="D540" i="36"/>
  <c r="D541" i="36"/>
  <c r="D542" i="36"/>
  <c r="D543" i="36"/>
  <c r="D544" i="36"/>
  <c r="D545" i="36"/>
  <c r="D546" i="36"/>
  <c r="D547" i="36"/>
  <c r="D548" i="36"/>
  <c r="D549" i="36"/>
  <c r="D550" i="36"/>
  <c r="D551" i="36"/>
  <c r="D552" i="36"/>
  <c r="D553" i="36"/>
  <c r="D554" i="36"/>
  <c r="D555" i="36"/>
  <c r="D556" i="36"/>
  <c r="D557" i="36"/>
  <c r="D558" i="36"/>
  <c r="D559" i="36"/>
  <c r="D560" i="36"/>
  <c r="D561" i="36"/>
  <c r="D562" i="36"/>
  <c r="D563" i="36"/>
  <c r="D564" i="36"/>
  <c r="D565" i="36"/>
  <c r="D566" i="36"/>
  <c r="D567" i="36"/>
  <c r="D568" i="36"/>
  <c r="D569" i="36"/>
  <c r="D570" i="36"/>
  <c r="D571" i="36"/>
  <c r="D572" i="36"/>
  <c r="D573" i="36"/>
  <c r="D574" i="36"/>
  <c r="D575" i="36"/>
  <c r="D576" i="36"/>
  <c r="D577" i="36"/>
  <c r="D578" i="36"/>
  <c r="D579" i="36"/>
  <c r="D580" i="36"/>
  <c r="D581" i="36"/>
  <c r="D582" i="36"/>
  <c r="D583" i="36"/>
  <c r="D584" i="36"/>
  <c r="D585" i="36"/>
  <c r="D586" i="36"/>
  <c r="D587" i="36"/>
  <c r="D588" i="36"/>
  <c r="D589" i="36"/>
  <c r="D590" i="36"/>
  <c r="D591" i="36"/>
  <c r="D592" i="36"/>
  <c r="D593" i="36"/>
  <c r="D594" i="36"/>
  <c r="D595" i="36"/>
  <c r="D596" i="36"/>
  <c r="D597" i="36"/>
  <c r="D598" i="36"/>
  <c r="D599" i="36"/>
  <c r="D600" i="36"/>
  <c r="D601" i="36"/>
  <c r="D602" i="36"/>
  <c r="D603" i="36"/>
  <c r="D604" i="36"/>
  <c r="D605" i="36"/>
  <c r="D606" i="36"/>
  <c r="D607" i="36"/>
  <c r="D608" i="36"/>
  <c r="D609" i="36"/>
  <c r="D610" i="36"/>
  <c r="D611" i="36"/>
  <c r="D612" i="36"/>
  <c r="D613" i="36"/>
  <c r="D614" i="36"/>
  <c r="D615" i="36"/>
  <c r="D616" i="36"/>
  <c r="D617" i="36"/>
  <c r="D618" i="36"/>
  <c r="D619" i="36"/>
  <c r="D620" i="36"/>
  <c r="D621" i="36"/>
  <c r="D622" i="36"/>
  <c r="D623" i="36"/>
  <c r="D624" i="36"/>
  <c r="D625" i="36"/>
  <c r="D626" i="36"/>
  <c r="D627" i="36"/>
  <c r="D628" i="36"/>
  <c r="D629" i="36"/>
  <c r="D630" i="36"/>
  <c r="D631" i="36"/>
  <c r="D632" i="36"/>
  <c r="D633" i="36"/>
  <c r="D634" i="36"/>
  <c r="D635" i="36"/>
  <c r="D636" i="36"/>
  <c r="D637" i="36"/>
  <c r="D638" i="36"/>
  <c r="D639" i="36"/>
  <c r="D640" i="36"/>
  <c r="D641" i="36"/>
  <c r="D642" i="36"/>
  <c r="D643" i="36"/>
  <c r="D644" i="36"/>
  <c r="D645" i="36"/>
  <c r="D646" i="36"/>
  <c r="D647" i="36"/>
  <c r="D648" i="36"/>
  <c r="D649" i="36"/>
  <c r="D650" i="36"/>
  <c r="D651" i="36"/>
  <c r="D652" i="36"/>
  <c r="D653" i="36"/>
  <c r="D654" i="36"/>
  <c r="D655" i="36"/>
  <c r="D656" i="36"/>
  <c r="D657" i="36"/>
  <c r="D658" i="36"/>
  <c r="D659" i="36"/>
  <c r="D660" i="36"/>
  <c r="D661" i="36"/>
  <c r="D662" i="36"/>
  <c r="D663" i="36"/>
  <c r="D664" i="36"/>
  <c r="D665" i="36"/>
  <c r="D666" i="36"/>
  <c r="D667" i="36"/>
  <c r="D668" i="36"/>
  <c r="D669" i="36"/>
  <c r="D670" i="36"/>
  <c r="D671" i="36"/>
  <c r="D672" i="36"/>
  <c r="D673" i="36"/>
  <c r="D674" i="36"/>
  <c r="D675" i="36"/>
  <c r="D676" i="36"/>
  <c r="D677" i="36"/>
  <c r="D678" i="36"/>
  <c r="D679" i="36"/>
  <c r="D680" i="36"/>
  <c r="D681" i="36"/>
  <c r="D682" i="36"/>
  <c r="D683" i="36"/>
  <c r="D684" i="36"/>
  <c r="D685" i="36"/>
  <c r="D686" i="36"/>
  <c r="D687" i="36"/>
  <c r="D688" i="36"/>
  <c r="D689" i="36"/>
  <c r="D690" i="36"/>
  <c r="D691" i="36"/>
  <c r="D692" i="36"/>
  <c r="D693" i="36"/>
  <c r="D694" i="36"/>
  <c r="D695" i="36"/>
  <c r="D696" i="36"/>
  <c r="D697" i="36"/>
  <c r="D698" i="36"/>
  <c r="D699" i="36"/>
  <c r="D700" i="36"/>
  <c r="D701" i="36"/>
  <c r="D702" i="36"/>
  <c r="D703" i="36"/>
  <c r="D704" i="36"/>
  <c r="D705" i="36"/>
  <c r="D706" i="36"/>
  <c r="D707" i="36"/>
  <c r="D708" i="36"/>
  <c r="D709" i="36"/>
  <c r="D710" i="36"/>
  <c r="D711" i="36"/>
  <c r="D712" i="36"/>
  <c r="D713" i="36"/>
  <c r="D714" i="36"/>
  <c r="D715" i="36"/>
  <c r="D716" i="36"/>
  <c r="D717" i="36"/>
  <c r="D718" i="36"/>
  <c r="D719" i="36"/>
  <c r="D720" i="36"/>
  <c r="D721" i="36"/>
  <c r="D722" i="36"/>
  <c r="D723" i="36"/>
  <c r="D724" i="36"/>
  <c r="D725" i="36"/>
  <c r="D726" i="36"/>
  <c r="D727" i="36"/>
  <c r="D728" i="36"/>
  <c r="D729" i="36"/>
  <c r="D730" i="36"/>
  <c r="D731" i="36"/>
  <c r="D732" i="36"/>
  <c r="D733" i="36"/>
  <c r="D734" i="36"/>
  <c r="D735" i="36"/>
  <c r="D736" i="36"/>
  <c r="D737" i="36"/>
  <c r="D738" i="36"/>
  <c r="D739" i="36"/>
  <c r="D740" i="36"/>
  <c r="D741" i="36"/>
  <c r="D742" i="36"/>
  <c r="D743" i="36"/>
  <c r="D744" i="36"/>
  <c r="D745" i="36"/>
  <c r="D746" i="36"/>
  <c r="D747" i="36"/>
  <c r="D748" i="36"/>
  <c r="D749" i="36"/>
  <c r="D750" i="36"/>
  <c r="D751" i="36"/>
  <c r="D752" i="36"/>
  <c r="D753" i="36"/>
  <c r="D754" i="36"/>
  <c r="D755" i="36"/>
  <c r="D756" i="36"/>
  <c r="D757" i="36"/>
  <c r="D758" i="36"/>
  <c r="D759" i="36"/>
  <c r="D760" i="36"/>
  <c r="D761" i="36"/>
  <c r="D762" i="36"/>
  <c r="D763" i="36"/>
  <c r="D764" i="36"/>
  <c r="D765" i="36"/>
  <c r="D766" i="36"/>
  <c r="D767" i="36"/>
  <c r="D768" i="36"/>
  <c r="D769" i="36"/>
  <c r="D770" i="36"/>
  <c r="D771" i="36"/>
  <c r="D772" i="36"/>
  <c r="D773" i="36"/>
  <c r="D774" i="36"/>
  <c r="D775" i="36"/>
  <c r="D776" i="36"/>
  <c r="D777" i="36"/>
  <c r="D778" i="36"/>
  <c r="D779" i="36"/>
  <c r="D780" i="36"/>
  <c r="D781" i="36"/>
  <c r="D782" i="36"/>
  <c r="D783" i="36"/>
  <c r="D784" i="36"/>
  <c r="D785" i="36"/>
  <c r="D786" i="36"/>
  <c r="D787" i="36"/>
  <c r="D788" i="36"/>
  <c r="D789" i="36"/>
  <c r="D790" i="36"/>
  <c r="D791" i="36"/>
  <c r="D792" i="36"/>
  <c r="D793" i="36"/>
  <c r="D794" i="36"/>
  <c r="D795" i="36"/>
  <c r="D796" i="36"/>
  <c r="D797" i="36"/>
  <c r="D798" i="36"/>
  <c r="D799" i="36"/>
  <c r="D800" i="36"/>
  <c r="D801" i="36"/>
  <c r="D802" i="36"/>
  <c r="D803" i="36"/>
  <c r="D804" i="36"/>
  <c r="D805" i="36"/>
  <c r="D806" i="36"/>
  <c r="D807" i="36"/>
  <c r="D808" i="36"/>
  <c r="D809" i="36"/>
  <c r="D810" i="36"/>
  <c r="D811" i="36"/>
  <c r="D812" i="36"/>
  <c r="D813" i="36"/>
  <c r="D814" i="36"/>
  <c r="D815" i="36"/>
  <c r="D816" i="36"/>
  <c r="D817" i="36"/>
  <c r="D818" i="36"/>
  <c r="D819" i="36"/>
  <c r="D820" i="36"/>
  <c r="D821" i="36"/>
  <c r="D822" i="36"/>
  <c r="D823" i="36"/>
  <c r="D824" i="36"/>
  <c r="D825" i="36"/>
  <c r="D826" i="36"/>
  <c r="D827" i="36"/>
  <c r="D828" i="36"/>
  <c r="D829" i="36"/>
  <c r="D830" i="36"/>
  <c r="D831" i="36"/>
  <c r="D832" i="36"/>
  <c r="D833" i="36"/>
  <c r="D834" i="36"/>
  <c r="D835" i="36"/>
  <c r="D836" i="36"/>
  <c r="D837" i="36"/>
  <c r="D838" i="36"/>
  <c r="D839" i="36"/>
  <c r="D840" i="36"/>
  <c r="D841" i="36"/>
  <c r="D842" i="36"/>
  <c r="D843" i="36"/>
  <c r="D844" i="36"/>
  <c r="D845" i="36"/>
  <c r="D846" i="36"/>
  <c r="D847" i="36"/>
  <c r="D848" i="36"/>
  <c r="D849" i="36"/>
  <c r="D850" i="36"/>
  <c r="D851" i="36"/>
  <c r="D852" i="36"/>
  <c r="D853" i="36"/>
  <c r="D854" i="36"/>
  <c r="D855" i="36"/>
  <c r="D856" i="36"/>
  <c r="D857" i="36"/>
  <c r="D858" i="36"/>
  <c r="D859" i="36"/>
  <c r="D860" i="36"/>
  <c r="D861" i="36"/>
  <c r="D862" i="36"/>
  <c r="D863" i="36"/>
  <c r="D864" i="36"/>
  <c r="D865" i="36"/>
  <c r="D866" i="36"/>
  <c r="D867" i="36"/>
  <c r="D868" i="36"/>
  <c r="D869" i="36"/>
  <c r="D870" i="36"/>
  <c r="D871" i="36"/>
  <c r="D872" i="36"/>
  <c r="D873" i="36"/>
  <c r="D874" i="36"/>
  <c r="D875" i="36"/>
  <c r="D876" i="36"/>
  <c r="D877" i="36"/>
  <c r="D878" i="36"/>
  <c r="D879" i="36"/>
  <c r="D880" i="36"/>
  <c r="D881" i="36"/>
  <c r="D882" i="36"/>
  <c r="D883" i="36"/>
  <c r="D884" i="36"/>
  <c r="D885" i="36"/>
  <c r="D886" i="36"/>
  <c r="D887" i="36"/>
  <c r="D888" i="36"/>
  <c r="D889" i="36"/>
  <c r="D890" i="36"/>
  <c r="D891" i="36"/>
  <c r="D892" i="36"/>
  <c r="D893" i="36"/>
  <c r="D894" i="36"/>
  <c r="D895" i="36"/>
  <c r="D896" i="36"/>
  <c r="D897" i="36"/>
  <c r="D898" i="36"/>
  <c r="D899" i="36"/>
  <c r="D900" i="36"/>
  <c r="D901" i="36"/>
  <c r="D902" i="36"/>
  <c r="D903" i="36"/>
  <c r="D904" i="36"/>
  <c r="D905" i="36"/>
  <c r="D906" i="36"/>
  <c r="D907" i="36"/>
  <c r="D908" i="36"/>
  <c r="D909" i="36"/>
  <c r="D910" i="36"/>
  <c r="D911" i="36"/>
  <c r="D912" i="36"/>
  <c r="D913" i="36"/>
  <c r="D914" i="36"/>
  <c r="D915" i="36"/>
  <c r="D916" i="36"/>
  <c r="D917" i="36"/>
  <c r="D918" i="36"/>
  <c r="D919" i="36"/>
  <c r="D920" i="36"/>
  <c r="D921" i="36"/>
  <c r="D922" i="36"/>
  <c r="D923" i="36"/>
  <c r="D924" i="36"/>
  <c r="D925" i="36"/>
  <c r="D926" i="36"/>
  <c r="D927" i="36"/>
  <c r="D928" i="36"/>
  <c r="D929" i="36"/>
  <c r="D930" i="36"/>
  <c r="D931" i="36"/>
  <c r="D932" i="36"/>
  <c r="D933" i="36"/>
  <c r="D934" i="36"/>
  <c r="D935" i="36"/>
  <c r="D936" i="36"/>
  <c r="D937" i="36"/>
  <c r="D938" i="36"/>
  <c r="D939" i="36"/>
  <c r="D940" i="36"/>
  <c r="D941" i="36"/>
  <c r="D942" i="36"/>
  <c r="D943" i="36"/>
  <c r="D944" i="36"/>
  <c r="D945" i="36"/>
  <c r="D946" i="36"/>
  <c r="D947" i="36"/>
  <c r="D948" i="36"/>
  <c r="D949" i="36"/>
  <c r="D950" i="36"/>
  <c r="D951" i="36"/>
  <c r="D952" i="36"/>
  <c r="D953" i="36"/>
  <c r="D954" i="36"/>
  <c r="D955" i="36"/>
  <c r="D956" i="36"/>
  <c r="D957" i="36"/>
  <c r="D958" i="36"/>
  <c r="D959" i="36"/>
  <c r="D960" i="36"/>
  <c r="D961" i="36"/>
  <c r="D962" i="36"/>
  <c r="D963" i="36"/>
  <c r="D964" i="36"/>
  <c r="D965" i="36"/>
  <c r="D966" i="36"/>
  <c r="D967" i="36"/>
  <c r="D968" i="36"/>
  <c r="D969" i="36"/>
  <c r="D970" i="36"/>
  <c r="D971" i="36"/>
  <c r="D972" i="36"/>
  <c r="D973" i="36"/>
  <c r="D974" i="36"/>
  <c r="D975" i="36"/>
  <c r="D976" i="36"/>
  <c r="D977" i="36"/>
  <c r="D978" i="36"/>
  <c r="D979" i="36"/>
  <c r="D980" i="36"/>
  <c r="D981" i="36"/>
  <c r="D982" i="36"/>
  <c r="D983" i="36"/>
  <c r="D984" i="36"/>
  <c r="D985" i="36"/>
  <c r="D986" i="36"/>
  <c r="D987" i="36"/>
  <c r="D988" i="36"/>
  <c r="D989" i="36"/>
  <c r="D990" i="36"/>
  <c r="D991" i="36"/>
  <c r="D992" i="36"/>
  <c r="D993" i="36"/>
  <c r="D994" i="36"/>
  <c r="D995" i="36"/>
  <c r="D996" i="36"/>
  <c r="D997" i="36"/>
  <c r="D998" i="36"/>
  <c r="D999" i="36"/>
  <c r="D1000" i="36"/>
  <c r="D1001" i="36"/>
  <c r="D1002" i="36"/>
  <c r="D1003" i="36"/>
  <c r="D1004" i="36"/>
  <c r="D1005" i="36"/>
  <c r="D1006" i="36"/>
  <c r="D1007" i="36"/>
  <c r="D1008" i="36"/>
  <c r="D1009" i="36"/>
  <c r="D1010" i="36"/>
  <c r="D1011" i="36"/>
  <c r="D1012" i="36"/>
  <c r="D1013" i="36"/>
  <c r="D1014" i="36"/>
  <c r="D1015" i="36"/>
  <c r="D1016" i="36"/>
  <c r="D1017" i="36"/>
  <c r="D1018" i="36"/>
  <c r="D38" i="36"/>
  <c r="C39" i="36"/>
  <c r="C40" i="36"/>
  <c r="C41" i="36"/>
  <c r="C42" i="36"/>
  <c r="C43" i="36"/>
  <c r="C44" i="36"/>
  <c r="C45" i="36"/>
  <c r="C46" i="36"/>
  <c r="C47" i="36"/>
  <c r="C48" i="36"/>
  <c r="C49" i="36"/>
  <c r="C50" i="36"/>
  <c r="C51" i="36"/>
  <c r="C52" i="36"/>
  <c r="C53" i="36"/>
  <c r="C54" i="36"/>
  <c r="C55" i="36"/>
  <c r="C56" i="36"/>
  <c r="C57" i="36"/>
  <c r="C58" i="36"/>
  <c r="C59" i="36"/>
  <c r="C60" i="36"/>
  <c r="C61" i="36"/>
  <c r="C62" i="36"/>
  <c r="C63" i="36"/>
  <c r="C64" i="36"/>
  <c r="C65" i="36"/>
  <c r="C66" i="36"/>
  <c r="C67" i="36"/>
  <c r="C68" i="36"/>
  <c r="C69" i="36"/>
  <c r="C70" i="36"/>
  <c r="C71" i="36"/>
  <c r="C72" i="36"/>
  <c r="C73" i="36"/>
  <c r="C74" i="36"/>
  <c r="C75" i="36"/>
  <c r="C76" i="36"/>
  <c r="C77" i="36"/>
  <c r="C78" i="36"/>
  <c r="C79" i="36"/>
  <c r="C80" i="36"/>
  <c r="C81" i="36"/>
  <c r="C82" i="36"/>
  <c r="C83" i="36"/>
  <c r="C84" i="36"/>
  <c r="C85" i="36"/>
  <c r="C86" i="36"/>
  <c r="C87" i="36"/>
  <c r="C88" i="36"/>
  <c r="C89" i="36"/>
  <c r="C90" i="36"/>
  <c r="C91" i="36"/>
  <c r="C92" i="36"/>
  <c r="C93" i="36"/>
  <c r="C94" i="36"/>
  <c r="C95" i="36"/>
  <c r="C96" i="36"/>
  <c r="C97" i="36"/>
  <c r="C98" i="36"/>
  <c r="C99" i="36"/>
  <c r="C100" i="36"/>
  <c r="C101" i="36"/>
  <c r="C102" i="36"/>
  <c r="C103" i="36"/>
  <c r="C104" i="36"/>
  <c r="C105" i="36"/>
  <c r="C106" i="36"/>
  <c r="C107" i="36"/>
  <c r="C108" i="36"/>
  <c r="C109" i="36"/>
  <c r="C110" i="36"/>
  <c r="C111" i="36"/>
  <c r="C112" i="36"/>
  <c r="C113" i="36"/>
  <c r="C114" i="36"/>
  <c r="C115" i="36"/>
  <c r="C116" i="36"/>
  <c r="C117" i="36"/>
  <c r="C118" i="36"/>
  <c r="C119" i="36"/>
  <c r="C120" i="36"/>
  <c r="C121" i="36"/>
  <c r="C122" i="36"/>
  <c r="C123" i="36"/>
  <c r="C124" i="36"/>
  <c r="C125" i="36"/>
  <c r="C126" i="36"/>
  <c r="C127" i="36"/>
  <c r="C128" i="36"/>
  <c r="C129" i="36"/>
  <c r="C130" i="36"/>
  <c r="C131" i="36"/>
  <c r="C132" i="36"/>
  <c r="C133" i="36"/>
  <c r="C134" i="36"/>
  <c r="C135" i="36"/>
  <c r="C136" i="36"/>
  <c r="C137" i="36"/>
  <c r="C138" i="36"/>
  <c r="C139" i="36"/>
  <c r="C140" i="36"/>
  <c r="C141" i="36"/>
  <c r="C142" i="36"/>
  <c r="C143" i="36"/>
  <c r="C144" i="36"/>
  <c r="C145" i="36"/>
  <c r="C146" i="36"/>
  <c r="C147" i="36"/>
  <c r="C148" i="36"/>
  <c r="C149" i="36"/>
  <c r="C150" i="36"/>
  <c r="C151" i="36"/>
  <c r="C152" i="36"/>
  <c r="C153" i="36"/>
  <c r="C154" i="36"/>
  <c r="C155" i="36"/>
  <c r="C156" i="36"/>
  <c r="C157" i="36"/>
  <c r="C158" i="36"/>
  <c r="C159" i="36"/>
  <c r="C160" i="36"/>
  <c r="C161" i="36"/>
  <c r="C162" i="36"/>
  <c r="C163" i="36"/>
  <c r="C164" i="36"/>
  <c r="C165" i="36"/>
  <c r="C166" i="36"/>
  <c r="C167" i="36"/>
  <c r="C168" i="36"/>
  <c r="C169" i="36"/>
  <c r="C170" i="36"/>
  <c r="C171" i="36"/>
  <c r="C172" i="36"/>
  <c r="C173" i="36"/>
  <c r="C174" i="36"/>
  <c r="C175" i="36"/>
  <c r="C176" i="36"/>
  <c r="C177" i="36"/>
  <c r="C178" i="36"/>
  <c r="C179" i="36"/>
  <c r="C180" i="36"/>
  <c r="C181" i="36"/>
  <c r="C182" i="36"/>
  <c r="C183" i="36"/>
  <c r="C184" i="36"/>
  <c r="C185" i="36"/>
  <c r="C186" i="36"/>
  <c r="C187" i="36"/>
  <c r="C188" i="36"/>
  <c r="C189" i="36"/>
  <c r="C190" i="36"/>
  <c r="C191" i="36"/>
  <c r="C192" i="36"/>
  <c r="C193" i="36"/>
  <c r="C194" i="36"/>
  <c r="C195" i="36"/>
  <c r="C196" i="36"/>
  <c r="C197" i="36"/>
  <c r="C198" i="36"/>
  <c r="C199" i="36"/>
  <c r="C200" i="36"/>
  <c r="C201" i="36"/>
  <c r="C202" i="36"/>
  <c r="C203" i="36"/>
  <c r="C204" i="36"/>
  <c r="C205" i="36"/>
  <c r="C206" i="36"/>
  <c r="C207" i="36"/>
  <c r="C208" i="36"/>
  <c r="C209" i="36"/>
  <c r="C210" i="36"/>
  <c r="C211" i="36"/>
  <c r="C212" i="36"/>
  <c r="C213" i="36"/>
  <c r="C214" i="36"/>
  <c r="C215" i="36"/>
  <c r="C216" i="36"/>
  <c r="C217" i="36"/>
  <c r="C218" i="36"/>
  <c r="C219" i="36"/>
  <c r="C220" i="36"/>
  <c r="C221" i="36"/>
  <c r="C222" i="36"/>
  <c r="C223" i="36"/>
  <c r="C224" i="36"/>
  <c r="C225" i="36"/>
  <c r="C226" i="36"/>
  <c r="C227" i="36"/>
  <c r="C228" i="36"/>
  <c r="C229" i="36"/>
  <c r="C230" i="36"/>
  <c r="C231" i="36"/>
  <c r="C232" i="36"/>
  <c r="C233" i="36"/>
  <c r="C234" i="36"/>
  <c r="C235" i="36"/>
  <c r="C236" i="36"/>
  <c r="C237" i="36"/>
  <c r="C238" i="36"/>
  <c r="C239" i="36"/>
  <c r="C240" i="36"/>
  <c r="C241" i="36"/>
  <c r="C242" i="36"/>
  <c r="C243" i="36"/>
  <c r="C244" i="36"/>
  <c r="C245" i="36"/>
  <c r="C246" i="36"/>
  <c r="C247" i="36"/>
  <c r="C248" i="36"/>
  <c r="C249" i="36"/>
  <c r="C250" i="36"/>
  <c r="C251" i="36"/>
  <c r="C252" i="36"/>
  <c r="C253" i="36"/>
  <c r="C254" i="36"/>
  <c r="C255" i="36"/>
  <c r="C256" i="36"/>
  <c r="C257" i="36"/>
  <c r="C258" i="36"/>
  <c r="C259" i="36"/>
  <c r="C260" i="36"/>
  <c r="C261" i="36"/>
  <c r="C262" i="36"/>
  <c r="C263" i="36"/>
  <c r="C264" i="36"/>
  <c r="C265" i="36"/>
  <c r="C266" i="36"/>
  <c r="C267" i="36"/>
  <c r="C268" i="36"/>
  <c r="C269" i="36"/>
  <c r="C270" i="36"/>
  <c r="C271" i="36"/>
  <c r="C272" i="36"/>
  <c r="C273" i="36"/>
  <c r="C274" i="36"/>
  <c r="C275" i="36"/>
  <c r="C276" i="36"/>
  <c r="C277" i="36"/>
  <c r="C278" i="36"/>
  <c r="C279" i="36"/>
  <c r="C280" i="36"/>
  <c r="C281" i="36"/>
  <c r="C282" i="36"/>
  <c r="C283" i="36"/>
  <c r="C284" i="36"/>
  <c r="C285" i="36"/>
  <c r="C286" i="36"/>
  <c r="C287" i="36"/>
  <c r="C288" i="36"/>
  <c r="C289" i="36"/>
  <c r="C290" i="36"/>
  <c r="C291" i="36"/>
  <c r="C292" i="36"/>
  <c r="C293" i="36"/>
  <c r="C294" i="36"/>
  <c r="C295" i="36"/>
  <c r="C296" i="36"/>
  <c r="C297" i="36"/>
  <c r="C298" i="36"/>
  <c r="C299" i="36"/>
  <c r="C300" i="36"/>
  <c r="C301" i="36"/>
  <c r="C302" i="36"/>
  <c r="C303" i="36"/>
  <c r="C304" i="36"/>
  <c r="C305" i="36"/>
  <c r="C306" i="36"/>
  <c r="C307" i="36"/>
  <c r="C308" i="36"/>
  <c r="C309" i="36"/>
  <c r="C310" i="36"/>
  <c r="C311" i="36"/>
  <c r="C312" i="36"/>
  <c r="C313" i="36"/>
  <c r="C314" i="36"/>
  <c r="C315" i="36"/>
  <c r="C316" i="36"/>
  <c r="C317" i="36"/>
  <c r="C318" i="36"/>
  <c r="C319" i="36"/>
  <c r="C320" i="36"/>
  <c r="C321" i="36"/>
  <c r="C322" i="36"/>
  <c r="C323" i="36"/>
  <c r="C324" i="36"/>
  <c r="C325" i="36"/>
  <c r="C326" i="36"/>
  <c r="C327" i="36"/>
  <c r="C328" i="36"/>
  <c r="C329" i="36"/>
  <c r="C330" i="36"/>
  <c r="C331" i="36"/>
  <c r="C332" i="36"/>
  <c r="C333" i="36"/>
  <c r="C334" i="36"/>
  <c r="C335" i="36"/>
  <c r="C336" i="36"/>
  <c r="C337" i="36"/>
  <c r="C338" i="36"/>
  <c r="C339" i="36"/>
  <c r="C340" i="36"/>
  <c r="C341" i="36"/>
  <c r="C342" i="36"/>
  <c r="C343" i="36"/>
  <c r="C344" i="36"/>
  <c r="C345" i="36"/>
  <c r="C346" i="36"/>
  <c r="C347" i="36"/>
  <c r="C348" i="36"/>
  <c r="C349" i="36"/>
  <c r="C350" i="36"/>
  <c r="C351" i="36"/>
  <c r="C352" i="36"/>
  <c r="C353" i="36"/>
  <c r="C354" i="36"/>
  <c r="C355" i="36"/>
  <c r="C356" i="36"/>
  <c r="C357" i="36"/>
  <c r="C358" i="36"/>
  <c r="C359" i="36"/>
  <c r="C360" i="36"/>
  <c r="C361" i="36"/>
  <c r="C362" i="36"/>
  <c r="C363" i="36"/>
  <c r="C364" i="36"/>
  <c r="C365" i="36"/>
  <c r="C366" i="36"/>
  <c r="C367" i="36"/>
  <c r="C368" i="36"/>
  <c r="C369" i="36"/>
  <c r="C370" i="36"/>
  <c r="C371" i="36"/>
  <c r="C372" i="36"/>
  <c r="C373" i="36"/>
  <c r="C374" i="36"/>
  <c r="C375" i="36"/>
  <c r="C376" i="36"/>
  <c r="C377" i="36"/>
  <c r="C378" i="36"/>
  <c r="C379" i="36"/>
  <c r="C380" i="36"/>
  <c r="C381" i="36"/>
  <c r="C382" i="36"/>
  <c r="C383" i="36"/>
  <c r="C384" i="36"/>
  <c r="C385" i="36"/>
  <c r="C386" i="36"/>
  <c r="C387" i="36"/>
  <c r="C388" i="36"/>
  <c r="C389" i="36"/>
  <c r="C390" i="36"/>
  <c r="C391" i="36"/>
  <c r="C392" i="36"/>
  <c r="C393" i="36"/>
  <c r="C394" i="36"/>
  <c r="C395" i="36"/>
  <c r="C396" i="36"/>
  <c r="C397" i="36"/>
  <c r="C398" i="36"/>
  <c r="C399" i="36"/>
  <c r="C400" i="36"/>
  <c r="C401" i="36"/>
  <c r="C402" i="36"/>
  <c r="C403" i="36"/>
  <c r="C404" i="36"/>
  <c r="C405" i="36"/>
  <c r="C406" i="36"/>
  <c r="C407" i="36"/>
  <c r="C408" i="36"/>
  <c r="C409" i="36"/>
  <c r="C410" i="36"/>
  <c r="C411" i="36"/>
  <c r="C412" i="36"/>
  <c r="C413" i="36"/>
  <c r="C414" i="36"/>
  <c r="C415" i="36"/>
  <c r="C416" i="36"/>
  <c r="C417" i="36"/>
  <c r="C418" i="36"/>
  <c r="C419" i="36"/>
  <c r="C420" i="36"/>
  <c r="C421" i="36"/>
  <c r="C422" i="36"/>
  <c r="C423" i="36"/>
  <c r="C424" i="36"/>
  <c r="C425" i="36"/>
  <c r="C426" i="36"/>
  <c r="C427" i="36"/>
  <c r="C428" i="36"/>
  <c r="C429" i="36"/>
  <c r="C430" i="36"/>
  <c r="C431" i="36"/>
  <c r="C432" i="36"/>
  <c r="C433" i="36"/>
  <c r="C434" i="36"/>
  <c r="C435" i="36"/>
  <c r="C436" i="36"/>
  <c r="C437" i="36"/>
  <c r="C438" i="36"/>
  <c r="C439" i="36"/>
  <c r="C440" i="36"/>
  <c r="C441" i="36"/>
  <c r="C442" i="36"/>
  <c r="C443" i="36"/>
  <c r="C444" i="36"/>
  <c r="C445" i="36"/>
  <c r="C446" i="36"/>
  <c r="C447" i="36"/>
  <c r="C448" i="36"/>
  <c r="C449" i="36"/>
  <c r="C450" i="36"/>
  <c r="C451" i="36"/>
  <c r="C452" i="36"/>
  <c r="C453" i="36"/>
  <c r="C454" i="36"/>
  <c r="C455" i="36"/>
  <c r="C456" i="36"/>
  <c r="C457" i="36"/>
  <c r="C458" i="36"/>
  <c r="C459" i="36"/>
  <c r="C460" i="36"/>
  <c r="C461" i="36"/>
  <c r="C462" i="36"/>
  <c r="C463" i="36"/>
  <c r="C464" i="36"/>
  <c r="C465" i="36"/>
  <c r="C466" i="36"/>
  <c r="C467" i="36"/>
  <c r="C468" i="36"/>
  <c r="C469" i="36"/>
  <c r="C470" i="36"/>
  <c r="C471" i="36"/>
  <c r="C472" i="36"/>
  <c r="C473" i="36"/>
  <c r="C474" i="36"/>
  <c r="C475" i="36"/>
  <c r="C476" i="36"/>
  <c r="C477" i="36"/>
  <c r="C478" i="36"/>
  <c r="C479" i="36"/>
  <c r="C480" i="36"/>
  <c r="C481" i="36"/>
  <c r="C482" i="36"/>
  <c r="C483" i="36"/>
  <c r="C484" i="36"/>
  <c r="C485" i="36"/>
  <c r="C486" i="36"/>
  <c r="C487" i="36"/>
  <c r="C488" i="36"/>
  <c r="C489" i="36"/>
  <c r="C490" i="36"/>
  <c r="C491" i="36"/>
  <c r="C492" i="36"/>
  <c r="C493" i="36"/>
  <c r="C494" i="36"/>
  <c r="C495" i="36"/>
  <c r="C496" i="36"/>
  <c r="C497" i="36"/>
  <c r="C498" i="36"/>
  <c r="C499" i="36"/>
  <c r="C500" i="36"/>
  <c r="C501" i="36"/>
  <c r="C502" i="36"/>
  <c r="C503" i="36"/>
  <c r="C504" i="36"/>
  <c r="C505" i="36"/>
  <c r="C506" i="36"/>
  <c r="C507" i="36"/>
  <c r="C508" i="36"/>
  <c r="C509" i="36"/>
  <c r="C510" i="36"/>
  <c r="C511" i="36"/>
  <c r="C512" i="36"/>
  <c r="C513" i="36"/>
  <c r="C514" i="36"/>
  <c r="C515" i="36"/>
  <c r="C516" i="36"/>
  <c r="C517" i="36"/>
  <c r="C518" i="36"/>
  <c r="C519" i="36"/>
  <c r="C520" i="36"/>
  <c r="C521" i="36"/>
  <c r="C522" i="36"/>
  <c r="C523" i="36"/>
  <c r="C524" i="36"/>
  <c r="C525" i="36"/>
  <c r="C526" i="36"/>
  <c r="C527" i="36"/>
  <c r="C528" i="36"/>
  <c r="C529" i="36"/>
  <c r="C530" i="36"/>
  <c r="C531" i="36"/>
  <c r="C532" i="36"/>
  <c r="C533" i="36"/>
  <c r="C534" i="36"/>
  <c r="C535" i="36"/>
  <c r="C536" i="36"/>
  <c r="C537" i="36"/>
  <c r="C538" i="36"/>
  <c r="C539" i="36"/>
  <c r="C540" i="36"/>
  <c r="C541" i="36"/>
  <c r="C542" i="36"/>
  <c r="C543" i="36"/>
  <c r="C544" i="36"/>
  <c r="C545" i="36"/>
  <c r="C546" i="36"/>
  <c r="C547" i="36"/>
  <c r="C548" i="36"/>
  <c r="C549" i="36"/>
  <c r="C550" i="36"/>
  <c r="C551" i="36"/>
  <c r="C552" i="36"/>
  <c r="C553" i="36"/>
  <c r="C554" i="36"/>
  <c r="C555" i="36"/>
  <c r="C556" i="36"/>
  <c r="C557" i="36"/>
  <c r="C558" i="36"/>
  <c r="C559" i="36"/>
  <c r="C560" i="36"/>
  <c r="C561" i="36"/>
  <c r="C562" i="36"/>
  <c r="C563" i="36"/>
  <c r="C564" i="36"/>
  <c r="C565" i="36"/>
  <c r="C566" i="36"/>
  <c r="C567" i="36"/>
  <c r="C568" i="36"/>
  <c r="C569" i="36"/>
  <c r="C570" i="36"/>
  <c r="C571" i="36"/>
  <c r="C572" i="36"/>
  <c r="C573" i="36"/>
  <c r="C574" i="36"/>
  <c r="C575" i="36"/>
  <c r="C576" i="36"/>
  <c r="C577" i="36"/>
  <c r="C578" i="36"/>
  <c r="C579" i="36"/>
  <c r="C580" i="36"/>
  <c r="C581" i="36"/>
  <c r="C582" i="36"/>
  <c r="C583" i="36"/>
  <c r="C584" i="36"/>
  <c r="C585" i="36"/>
  <c r="C586" i="36"/>
  <c r="C587" i="36"/>
  <c r="C588" i="36"/>
  <c r="C589" i="36"/>
  <c r="C590" i="36"/>
  <c r="C591" i="36"/>
  <c r="C592" i="36"/>
  <c r="C593" i="36"/>
  <c r="C594" i="36"/>
  <c r="C595" i="36"/>
  <c r="C596" i="36"/>
  <c r="C597" i="36"/>
  <c r="C598" i="36"/>
  <c r="C599" i="36"/>
  <c r="C600" i="36"/>
  <c r="C601" i="36"/>
  <c r="C602" i="36"/>
  <c r="C603" i="36"/>
  <c r="C604" i="36"/>
  <c r="C605" i="36"/>
  <c r="C606" i="36"/>
  <c r="C607" i="36"/>
  <c r="C608" i="36"/>
  <c r="C609" i="36"/>
  <c r="C610" i="36"/>
  <c r="C611" i="36"/>
  <c r="C612" i="36"/>
  <c r="C613" i="36"/>
  <c r="C614" i="36"/>
  <c r="C615" i="36"/>
  <c r="C616" i="36"/>
  <c r="C617" i="36"/>
  <c r="C618" i="36"/>
  <c r="C619" i="36"/>
  <c r="C620" i="36"/>
  <c r="C621" i="36"/>
  <c r="C622" i="36"/>
  <c r="C623" i="36"/>
  <c r="C624" i="36"/>
  <c r="C625" i="36"/>
  <c r="C626" i="36"/>
  <c r="C627" i="36"/>
  <c r="C628" i="36"/>
  <c r="C629" i="36"/>
  <c r="C630" i="36"/>
  <c r="C631" i="36"/>
  <c r="C632" i="36"/>
  <c r="C633" i="36"/>
  <c r="C634" i="36"/>
  <c r="C635" i="36"/>
  <c r="C636" i="36"/>
  <c r="C637" i="36"/>
  <c r="C638" i="36"/>
  <c r="C639" i="36"/>
  <c r="C640" i="36"/>
  <c r="C641" i="36"/>
  <c r="C642" i="36"/>
  <c r="C643" i="36"/>
  <c r="C644" i="36"/>
  <c r="C645" i="36"/>
  <c r="C646" i="36"/>
  <c r="C647" i="36"/>
  <c r="C648" i="36"/>
  <c r="C649" i="36"/>
  <c r="C650" i="36"/>
  <c r="C651" i="36"/>
  <c r="C652" i="36"/>
  <c r="C653" i="36"/>
  <c r="C654" i="36"/>
  <c r="C655" i="36"/>
  <c r="C656" i="36"/>
  <c r="C657" i="36"/>
  <c r="C658" i="36"/>
  <c r="C659" i="36"/>
  <c r="C660" i="36"/>
  <c r="C661" i="36"/>
  <c r="C662" i="36"/>
  <c r="C663" i="36"/>
  <c r="C664" i="36"/>
  <c r="C665" i="36"/>
  <c r="C666" i="36"/>
  <c r="C667" i="36"/>
  <c r="C668" i="36"/>
  <c r="C669" i="36"/>
  <c r="C670" i="36"/>
  <c r="C671" i="36"/>
  <c r="C672" i="36"/>
  <c r="C673" i="36"/>
  <c r="C674" i="36"/>
  <c r="C675" i="36"/>
  <c r="C676" i="36"/>
  <c r="C677" i="36"/>
  <c r="C678" i="36"/>
  <c r="C679" i="36"/>
  <c r="C680" i="36"/>
  <c r="C681" i="36"/>
  <c r="C682" i="36"/>
  <c r="C683" i="36"/>
  <c r="C684" i="36"/>
  <c r="C685" i="36"/>
  <c r="C686" i="36"/>
  <c r="C687" i="36"/>
  <c r="C688" i="36"/>
  <c r="C689" i="36"/>
  <c r="C690" i="36"/>
  <c r="C691" i="36"/>
  <c r="C692" i="36"/>
  <c r="C693" i="36"/>
  <c r="C694" i="36"/>
  <c r="C695" i="36"/>
  <c r="C696" i="36"/>
  <c r="C697" i="36"/>
  <c r="C698" i="36"/>
  <c r="C699" i="36"/>
  <c r="C700" i="36"/>
  <c r="C701" i="36"/>
  <c r="C702" i="36"/>
  <c r="C703" i="36"/>
  <c r="C704" i="36"/>
  <c r="C705" i="36"/>
  <c r="C706" i="36"/>
  <c r="C707" i="36"/>
  <c r="C708" i="36"/>
  <c r="C709" i="36"/>
  <c r="C710" i="36"/>
  <c r="C711" i="36"/>
  <c r="C712" i="36"/>
  <c r="C713" i="36"/>
  <c r="C714" i="36"/>
  <c r="C715" i="36"/>
  <c r="C716" i="36"/>
  <c r="C717" i="36"/>
  <c r="C718" i="36"/>
  <c r="C719" i="36"/>
  <c r="C720" i="36"/>
  <c r="C721" i="36"/>
  <c r="C722" i="36"/>
  <c r="C723" i="36"/>
  <c r="C724" i="36"/>
  <c r="C725" i="36"/>
  <c r="C726" i="36"/>
  <c r="C727" i="36"/>
  <c r="C728" i="36"/>
  <c r="C729" i="36"/>
  <c r="C730" i="36"/>
  <c r="C731" i="36"/>
  <c r="C732" i="36"/>
  <c r="C733" i="36"/>
  <c r="C734" i="36"/>
  <c r="C735" i="36"/>
  <c r="C736" i="36"/>
  <c r="C737" i="36"/>
  <c r="C738" i="36"/>
  <c r="C739" i="36"/>
  <c r="C740" i="36"/>
  <c r="C741" i="36"/>
  <c r="C742" i="36"/>
  <c r="C743" i="36"/>
  <c r="C744" i="36"/>
  <c r="C745" i="36"/>
  <c r="C746" i="36"/>
  <c r="C747" i="36"/>
  <c r="C748" i="36"/>
  <c r="C749" i="36"/>
  <c r="C750" i="36"/>
  <c r="C751" i="36"/>
  <c r="C752" i="36"/>
  <c r="C753" i="36"/>
  <c r="C754" i="36"/>
  <c r="C755" i="36"/>
  <c r="C756" i="36"/>
  <c r="C757" i="36"/>
  <c r="C758" i="36"/>
  <c r="C759" i="36"/>
  <c r="C760" i="36"/>
  <c r="C761" i="36"/>
  <c r="C762" i="36"/>
  <c r="C763" i="36"/>
  <c r="C764" i="36"/>
  <c r="C765" i="36"/>
  <c r="C766" i="36"/>
  <c r="C767" i="36"/>
  <c r="C768" i="36"/>
  <c r="C769" i="36"/>
  <c r="C770" i="36"/>
  <c r="C771" i="36"/>
  <c r="C772" i="36"/>
  <c r="C773" i="36"/>
  <c r="C774" i="36"/>
  <c r="C775" i="36"/>
  <c r="C776" i="36"/>
  <c r="C777" i="36"/>
  <c r="C778" i="36"/>
  <c r="C779" i="36"/>
  <c r="C780" i="36"/>
  <c r="C781" i="36"/>
  <c r="C782" i="36"/>
  <c r="C783" i="36"/>
  <c r="C784" i="36"/>
  <c r="C785" i="36"/>
  <c r="C786" i="36"/>
  <c r="C787" i="36"/>
  <c r="C788" i="36"/>
  <c r="C789" i="36"/>
  <c r="C790" i="36"/>
  <c r="C791" i="36"/>
  <c r="C792" i="36"/>
  <c r="C793" i="36"/>
  <c r="C794" i="36"/>
  <c r="C795" i="36"/>
  <c r="C796" i="36"/>
  <c r="C797" i="36"/>
  <c r="C798" i="36"/>
  <c r="C799" i="36"/>
  <c r="C800" i="36"/>
  <c r="C801" i="36"/>
  <c r="C802" i="36"/>
  <c r="C803" i="36"/>
  <c r="C804" i="36"/>
  <c r="C805" i="36"/>
  <c r="C806" i="36"/>
  <c r="C807" i="36"/>
  <c r="C808" i="36"/>
  <c r="C809" i="36"/>
  <c r="C810" i="36"/>
  <c r="C811" i="36"/>
  <c r="C812" i="36"/>
  <c r="C813" i="36"/>
  <c r="C814" i="36"/>
  <c r="C815" i="36"/>
  <c r="C816" i="36"/>
  <c r="C817" i="36"/>
  <c r="C818" i="36"/>
  <c r="C819" i="36"/>
  <c r="C820" i="36"/>
  <c r="C821" i="36"/>
  <c r="C822" i="36"/>
  <c r="C823" i="36"/>
  <c r="C824" i="36"/>
  <c r="C825" i="36"/>
  <c r="C826" i="36"/>
  <c r="C827" i="36"/>
  <c r="C828" i="36"/>
  <c r="C829" i="36"/>
  <c r="C830" i="36"/>
  <c r="C831" i="36"/>
  <c r="C832" i="36"/>
  <c r="C833" i="36"/>
  <c r="C834" i="36"/>
  <c r="C835" i="36"/>
  <c r="C836" i="36"/>
  <c r="C837" i="36"/>
  <c r="C838" i="36"/>
  <c r="C839" i="36"/>
  <c r="C840" i="36"/>
  <c r="C841" i="36"/>
  <c r="C842" i="36"/>
  <c r="C843" i="36"/>
  <c r="C844" i="36"/>
  <c r="C845" i="36"/>
  <c r="C846" i="36"/>
  <c r="C847" i="36"/>
  <c r="C848" i="36"/>
  <c r="C849" i="36"/>
  <c r="C850" i="36"/>
  <c r="C851" i="36"/>
  <c r="C852" i="36"/>
  <c r="C853" i="36"/>
  <c r="C854" i="36"/>
  <c r="C855" i="36"/>
  <c r="C856" i="36"/>
  <c r="C857" i="36"/>
  <c r="C858" i="36"/>
  <c r="C859" i="36"/>
  <c r="C860" i="36"/>
  <c r="C861" i="36"/>
  <c r="C862" i="36"/>
  <c r="C863" i="36"/>
  <c r="C864" i="36"/>
  <c r="C865" i="36"/>
  <c r="C866" i="36"/>
  <c r="C867" i="36"/>
  <c r="C868" i="36"/>
  <c r="C869" i="36"/>
  <c r="C870" i="36"/>
  <c r="C871" i="36"/>
  <c r="C872" i="36"/>
  <c r="C873" i="36"/>
  <c r="C874" i="36"/>
  <c r="C875" i="36"/>
  <c r="C876" i="36"/>
  <c r="C877" i="36"/>
  <c r="C878" i="36"/>
  <c r="C879" i="36"/>
  <c r="C880" i="36"/>
  <c r="C881" i="36"/>
  <c r="C882" i="36"/>
  <c r="C883" i="36"/>
  <c r="C884" i="36"/>
  <c r="C885" i="36"/>
  <c r="C886" i="36"/>
  <c r="C887" i="36"/>
  <c r="C888" i="36"/>
  <c r="C889" i="36"/>
  <c r="C890" i="36"/>
  <c r="C891" i="36"/>
  <c r="C892" i="36"/>
  <c r="C893" i="36"/>
  <c r="C894" i="36"/>
  <c r="C895" i="36"/>
  <c r="C896" i="36"/>
  <c r="C897" i="36"/>
  <c r="C898" i="36"/>
  <c r="C899" i="36"/>
  <c r="C900" i="36"/>
  <c r="C901" i="36"/>
  <c r="C902" i="36"/>
  <c r="C903" i="36"/>
  <c r="C904" i="36"/>
  <c r="C905" i="36"/>
  <c r="C906" i="36"/>
  <c r="C907" i="36"/>
  <c r="C908" i="36"/>
  <c r="C909" i="36"/>
  <c r="C910" i="36"/>
  <c r="C911" i="36"/>
  <c r="C912" i="36"/>
  <c r="C913" i="36"/>
  <c r="C914" i="36"/>
  <c r="C915" i="36"/>
  <c r="C916" i="36"/>
  <c r="C917" i="36"/>
  <c r="C918" i="36"/>
  <c r="C919" i="36"/>
  <c r="C920" i="36"/>
  <c r="C921" i="36"/>
  <c r="C922" i="36"/>
  <c r="C923" i="36"/>
  <c r="C924" i="36"/>
  <c r="C925" i="36"/>
  <c r="C926" i="36"/>
  <c r="C927" i="36"/>
  <c r="C928" i="36"/>
  <c r="C929" i="36"/>
  <c r="C930" i="36"/>
  <c r="C931" i="36"/>
  <c r="C932" i="36"/>
  <c r="C933" i="36"/>
  <c r="C934" i="36"/>
  <c r="C935" i="36"/>
  <c r="C936" i="36"/>
  <c r="C937" i="36"/>
  <c r="C938" i="36"/>
  <c r="C939" i="36"/>
  <c r="C940" i="36"/>
  <c r="C941" i="36"/>
  <c r="C942" i="36"/>
  <c r="C943" i="36"/>
  <c r="C944" i="36"/>
  <c r="C945" i="36"/>
  <c r="C946" i="36"/>
  <c r="C947" i="36"/>
  <c r="C948" i="36"/>
  <c r="C949" i="36"/>
  <c r="C950" i="36"/>
  <c r="C951" i="36"/>
  <c r="C952" i="36"/>
  <c r="C953" i="36"/>
  <c r="C954" i="36"/>
  <c r="C955" i="36"/>
  <c r="C956" i="36"/>
  <c r="C957" i="36"/>
  <c r="C958" i="36"/>
  <c r="C959" i="36"/>
  <c r="C960" i="36"/>
  <c r="C961" i="36"/>
  <c r="C962" i="36"/>
  <c r="C963" i="36"/>
  <c r="C964" i="36"/>
  <c r="C965" i="36"/>
  <c r="C966" i="36"/>
  <c r="C967" i="36"/>
  <c r="C968" i="36"/>
  <c r="C969" i="36"/>
  <c r="C970" i="36"/>
  <c r="C971" i="36"/>
  <c r="C972" i="36"/>
  <c r="C973" i="36"/>
  <c r="C974" i="36"/>
  <c r="C975" i="36"/>
  <c r="C976" i="36"/>
  <c r="C977" i="36"/>
  <c r="C978" i="36"/>
  <c r="C979" i="36"/>
  <c r="C980" i="36"/>
  <c r="C981" i="36"/>
  <c r="C982" i="36"/>
  <c r="C983" i="36"/>
  <c r="C984" i="36"/>
  <c r="C985" i="36"/>
  <c r="C986" i="36"/>
  <c r="C987" i="36"/>
  <c r="C988" i="36"/>
  <c r="C989" i="36"/>
  <c r="C990" i="36"/>
  <c r="C991" i="36"/>
  <c r="C992" i="36"/>
  <c r="C993" i="36"/>
  <c r="C994" i="36"/>
  <c r="C995" i="36"/>
  <c r="C996" i="36"/>
  <c r="C997" i="36"/>
  <c r="C998" i="36"/>
  <c r="C999" i="36"/>
  <c r="C1000" i="36"/>
  <c r="C1001" i="36"/>
  <c r="C1002" i="36"/>
  <c r="C1003" i="36"/>
  <c r="C1004" i="36"/>
  <c r="C1005" i="36"/>
  <c r="C1006" i="36"/>
  <c r="C1007" i="36"/>
  <c r="C1008" i="36"/>
  <c r="C1009" i="36"/>
  <c r="C1010" i="36"/>
  <c r="C1011" i="36"/>
  <c r="C1012" i="36"/>
  <c r="C1013" i="36"/>
  <c r="C1014" i="36"/>
  <c r="C1015" i="36"/>
  <c r="C1016" i="36"/>
  <c r="C1017" i="36"/>
  <c r="C1018" i="36"/>
  <c r="C38" i="36"/>
  <c r="B38" i="36"/>
  <c r="J86" i="29"/>
  <c r="J85" i="29"/>
  <c r="J84" i="29"/>
  <c r="J83" i="29"/>
  <c r="J82" i="29"/>
  <c r="I9" i="42" l="1"/>
  <c r="I5" i="42"/>
  <c r="I44" i="47" l="1"/>
  <c r="I43" i="47"/>
  <c r="I42" i="47"/>
  <c r="I41" i="47"/>
  <c r="I40" i="47"/>
  <c r="I39" i="47"/>
  <c r="I18" i="47"/>
  <c r="I17" i="47"/>
  <c r="I16" i="47"/>
  <c r="I15" i="47"/>
  <c r="I14" i="47"/>
  <c r="I13" i="47"/>
  <c r="I12" i="47"/>
  <c r="I24" i="47"/>
  <c r="I23" i="47"/>
  <c r="I22" i="47"/>
  <c r="I21" i="47"/>
  <c r="I20" i="47"/>
  <c r="I19" i="47"/>
  <c r="C7" i="39" l="1"/>
  <c r="B6" i="39"/>
  <c r="C5" i="39"/>
  <c r="B4" i="39" l="1"/>
  <c r="A3" i="39"/>
  <c r="G11" i="46" l="1"/>
  <c r="G12" i="46"/>
  <c r="G13" i="46"/>
  <c r="G14" i="46"/>
  <c r="G15" i="46"/>
  <c r="G16" i="46"/>
  <c r="G3" i="46"/>
  <c r="G4" i="46"/>
  <c r="G23" i="46"/>
  <c r="G24" i="46"/>
  <c r="G43" i="46"/>
  <c r="G44" i="46"/>
  <c r="G45" i="46"/>
  <c r="G46" i="46"/>
  <c r="G47" i="46"/>
  <c r="G48" i="46"/>
  <c r="G49" i="46"/>
  <c r="G50" i="46"/>
  <c r="G51" i="46"/>
  <c r="G52" i="46"/>
  <c r="G53" i="46"/>
  <c r="G54" i="46"/>
  <c r="G55" i="46"/>
  <c r="G56" i="46"/>
  <c r="G57" i="46"/>
  <c r="G58" i="46"/>
  <c r="G59" i="46"/>
  <c r="G60" i="46"/>
  <c r="G61" i="46"/>
  <c r="G62" i="46"/>
  <c r="G63" i="46"/>
  <c r="G64" i="46"/>
  <c r="G65" i="46"/>
  <c r="G66" i="46"/>
  <c r="G67" i="46"/>
  <c r="G68" i="46"/>
  <c r="G69" i="46"/>
  <c r="G70" i="46"/>
  <c r="G71" i="46"/>
  <c r="G72" i="46"/>
  <c r="G73" i="46"/>
  <c r="G74" i="46"/>
  <c r="G75" i="46"/>
  <c r="G76" i="46"/>
  <c r="G77" i="46"/>
  <c r="G78" i="46"/>
  <c r="G79" i="46"/>
  <c r="G80" i="46"/>
  <c r="G81" i="46"/>
  <c r="G82" i="46"/>
  <c r="G83" i="46"/>
  <c r="G84" i="46"/>
  <c r="G85" i="46"/>
  <c r="G86" i="46"/>
  <c r="G87" i="46"/>
  <c r="G88" i="46"/>
  <c r="G89" i="46"/>
  <c r="G90" i="46"/>
  <c r="G91" i="46"/>
  <c r="G92" i="46"/>
  <c r="G93" i="46"/>
  <c r="G94" i="46"/>
  <c r="G95" i="46"/>
  <c r="G96" i="46"/>
  <c r="G97" i="46"/>
  <c r="G98" i="46"/>
  <c r="G99" i="46"/>
  <c r="G100" i="46"/>
  <c r="G101" i="46"/>
  <c r="G102" i="46"/>
  <c r="G103" i="46"/>
  <c r="G104" i="46"/>
  <c r="G105" i="46"/>
  <c r="G106" i="46"/>
  <c r="G107" i="46"/>
  <c r="G108" i="46"/>
  <c r="G109" i="46"/>
  <c r="G110" i="46"/>
  <c r="G111" i="46"/>
  <c r="G112" i="46"/>
  <c r="G113" i="46"/>
  <c r="G114" i="46"/>
  <c r="G115" i="46"/>
  <c r="G116" i="46"/>
  <c r="G117" i="46"/>
  <c r="G118" i="46"/>
  <c r="G119" i="46"/>
  <c r="G120" i="46"/>
  <c r="G121" i="46"/>
  <c r="G122" i="46"/>
  <c r="G123" i="46"/>
  <c r="G124" i="46"/>
  <c r="G125" i="46"/>
  <c r="G126" i="46"/>
  <c r="G127" i="46"/>
  <c r="G128" i="46"/>
  <c r="G129" i="46"/>
  <c r="G130" i="46"/>
  <c r="G131" i="46"/>
  <c r="G132" i="46"/>
  <c r="G133" i="46"/>
  <c r="G134" i="46"/>
  <c r="G135" i="46"/>
  <c r="G136" i="46"/>
  <c r="G137" i="46"/>
  <c r="G138" i="46"/>
  <c r="G139" i="46"/>
  <c r="G140" i="46"/>
  <c r="G141" i="46"/>
  <c r="G142" i="46"/>
  <c r="G143" i="46"/>
  <c r="G144" i="46"/>
  <c r="G145" i="46"/>
  <c r="G146" i="46"/>
  <c r="G147" i="46"/>
  <c r="G148" i="46"/>
  <c r="G149" i="46"/>
  <c r="G150" i="46"/>
  <c r="G151" i="46"/>
  <c r="G152" i="46"/>
  <c r="G153" i="46"/>
  <c r="G154" i="46"/>
  <c r="G155" i="46"/>
  <c r="G156" i="46"/>
  <c r="G157" i="46"/>
  <c r="G158" i="46"/>
  <c r="G159" i="46"/>
  <c r="G160" i="46"/>
  <c r="G161" i="46"/>
  <c r="G162" i="46"/>
  <c r="G163" i="46"/>
  <c r="G164" i="46"/>
  <c r="G165" i="46"/>
  <c r="G166" i="46"/>
  <c r="G167" i="46"/>
  <c r="G168" i="46"/>
  <c r="G169" i="46"/>
  <c r="G170" i="46"/>
  <c r="G171" i="46"/>
  <c r="G172" i="46"/>
  <c r="G173" i="46"/>
  <c r="G174" i="46"/>
  <c r="G175" i="46"/>
  <c r="G176" i="46"/>
  <c r="G177" i="46"/>
  <c r="G178" i="46"/>
  <c r="G179" i="46"/>
  <c r="G180" i="46"/>
  <c r="G181" i="46"/>
  <c r="G182" i="46"/>
  <c r="G183" i="46"/>
  <c r="G184" i="46"/>
  <c r="G185" i="46"/>
  <c r="G186" i="46"/>
  <c r="G187" i="46"/>
  <c r="G188" i="46"/>
  <c r="G189" i="46"/>
  <c r="G190" i="46"/>
  <c r="G191" i="46"/>
  <c r="G192" i="46"/>
  <c r="G193" i="46"/>
  <c r="G194" i="46"/>
  <c r="G195" i="46"/>
  <c r="G196" i="46"/>
  <c r="G197" i="46"/>
  <c r="G198" i="46"/>
  <c r="G199" i="46"/>
  <c r="G200" i="46"/>
  <c r="G2" i="46"/>
  <c r="F3" i="46"/>
  <c r="F4" i="46"/>
  <c r="F5" i="46"/>
  <c r="F6" i="46"/>
  <c r="F7" i="46"/>
  <c r="F8" i="46"/>
  <c r="F9" i="46"/>
  <c r="F10" i="46"/>
  <c r="F11" i="46"/>
  <c r="F12" i="46"/>
  <c r="F13" i="46"/>
  <c r="F14" i="46"/>
  <c r="F15" i="46"/>
  <c r="F16" i="46"/>
  <c r="F17" i="46"/>
  <c r="F18" i="46"/>
  <c r="F19" i="46"/>
  <c r="F20" i="46"/>
  <c r="F21" i="46"/>
  <c r="F22" i="46"/>
  <c r="F23" i="46"/>
  <c r="F24" i="46"/>
  <c r="F25" i="46"/>
  <c r="F26" i="46"/>
  <c r="F27" i="46"/>
  <c r="F28" i="46"/>
  <c r="F29" i="46"/>
  <c r="F30" i="46"/>
  <c r="F31" i="46"/>
  <c r="F32" i="46"/>
  <c r="F33" i="46"/>
  <c r="F34" i="46"/>
  <c r="F35" i="46"/>
  <c r="F36" i="46"/>
  <c r="F37" i="46"/>
  <c r="F38" i="46"/>
  <c r="F39" i="46"/>
  <c r="F40" i="46"/>
  <c r="F41" i="46"/>
  <c r="F42" i="46"/>
  <c r="F43" i="46"/>
  <c r="F44" i="46"/>
  <c r="F45" i="46"/>
  <c r="F46" i="46"/>
  <c r="F47" i="46"/>
  <c r="F48" i="46"/>
  <c r="F49" i="46"/>
  <c r="F50" i="46"/>
  <c r="F51" i="46"/>
  <c r="F52" i="46"/>
  <c r="F53" i="46"/>
  <c r="F54" i="46"/>
  <c r="F55" i="46"/>
  <c r="F56" i="46"/>
  <c r="F57" i="46"/>
  <c r="F58" i="46"/>
  <c r="F59" i="46"/>
  <c r="F60" i="46"/>
  <c r="F61" i="46"/>
  <c r="F62" i="46"/>
  <c r="F63" i="46"/>
  <c r="F64" i="46"/>
  <c r="F65" i="46"/>
  <c r="F66" i="46"/>
  <c r="F67" i="46"/>
  <c r="F68" i="46"/>
  <c r="F69" i="46"/>
  <c r="F70" i="46"/>
  <c r="F71" i="46"/>
  <c r="F72" i="46"/>
  <c r="F73" i="46"/>
  <c r="F74" i="46"/>
  <c r="F75" i="46"/>
  <c r="F76" i="46"/>
  <c r="F77" i="46"/>
  <c r="F78" i="46"/>
  <c r="F79" i="46"/>
  <c r="F80" i="46"/>
  <c r="F81" i="46"/>
  <c r="F82" i="46"/>
  <c r="F83" i="46"/>
  <c r="F84" i="46"/>
  <c r="F85" i="46"/>
  <c r="F86" i="46"/>
  <c r="F87" i="46"/>
  <c r="F88" i="46"/>
  <c r="F89" i="46"/>
  <c r="F90" i="46"/>
  <c r="F91" i="46"/>
  <c r="F92" i="46"/>
  <c r="F93" i="46"/>
  <c r="F94" i="46"/>
  <c r="F95" i="46"/>
  <c r="F96" i="46"/>
  <c r="F97" i="46"/>
  <c r="F98" i="46"/>
  <c r="F99" i="46"/>
  <c r="F100" i="46"/>
  <c r="F101" i="46"/>
  <c r="F102" i="46"/>
  <c r="F103" i="46"/>
  <c r="F104" i="46"/>
  <c r="F105" i="46"/>
  <c r="F106" i="46"/>
  <c r="F107" i="46"/>
  <c r="F108" i="46"/>
  <c r="F109" i="46"/>
  <c r="F110" i="46"/>
  <c r="F111" i="46"/>
  <c r="F112" i="46"/>
  <c r="F113" i="46"/>
  <c r="F114" i="46"/>
  <c r="F115" i="46"/>
  <c r="F116" i="46"/>
  <c r="F117" i="46"/>
  <c r="F118" i="46"/>
  <c r="F119" i="46"/>
  <c r="F120" i="46"/>
  <c r="F121" i="46"/>
  <c r="F122" i="46"/>
  <c r="F123" i="46"/>
  <c r="F124" i="46"/>
  <c r="F125" i="46"/>
  <c r="F126" i="46"/>
  <c r="F127" i="46"/>
  <c r="F128" i="46"/>
  <c r="F129" i="46"/>
  <c r="F130" i="46"/>
  <c r="F131" i="46"/>
  <c r="F132" i="46"/>
  <c r="F133" i="46"/>
  <c r="F134" i="46"/>
  <c r="F135" i="46"/>
  <c r="F136" i="46"/>
  <c r="F137" i="46"/>
  <c r="F138" i="46"/>
  <c r="F139" i="46"/>
  <c r="F140" i="46"/>
  <c r="F141" i="46"/>
  <c r="F142" i="46"/>
  <c r="F143" i="46"/>
  <c r="F144" i="46"/>
  <c r="F145" i="46"/>
  <c r="F146" i="46"/>
  <c r="F147" i="46"/>
  <c r="F148" i="46"/>
  <c r="F149" i="46"/>
  <c r="F150" i="46"/>
  <c r="F151" i="46"/>
  <c r="F152" i="46"/>
  <c r="F153" i="46"/>
  <c r="F154" i="46"/>
  <c r="F155" i="46"/>
  <c r="F156" i="46"/>
  <c r="F157" i="46"/>
  <c r="F158" i="46"/>
  <c r="F159" i="46"/>
  <c r="F160" i="46"/>
  <c r="F161" i="46"/>
  <c r="F162" i="46"/>
  <c r="F163" i="46"/>
  <c r="F164" i="46"/>
  <c r="F165" i="46"/>
  <c r="F166" i="46"/>
  <c r="F167" i="46"/>
  <c r="F168" i="46"/>
  <c r="F169" i="46"/>
  <c r="F170" i="46"/>
  <c r="F171" i="46"/>
  <c r="F172" i="46"/>
  <c r="F173" i="46"/>
  <c r="F174" i="46"/>
  <c r="F175" i="46"/>
  <c r="F176" i="46"/>
  <c r="F177" i="46"/>
  <c r="F178" i="46"/>
  <c r="F179" i="46"/>
  <c r="F180" i="46"/>
  <c r="F181" i="46"/>
  <c r="F182" i="46"/>
  <c r="F183" i="46"/>
  <c r="F184" i="46"/>
  <c r="F185" i="46"/>
  <c r="F186" i="46"/>
  <c r="F187" i="46"/>
  <c r="F188" i="46"/>
  <c r="F189" i="46"/>
  <c r="F190" i="46"/>
  <c r="F191" i="46"/>
  <c r="F192" i="46"/>
  <c r="F193" i="46"/>
  <c r="F194" i="46"/>
  <c r="F195" i="46"/>
  <c r="F196" i="46"/>
  <c r="F197" i="46"/>
  <c r="F198" i="46"/>
  <c r="F199" i="46"/>
  <c r="F200" i="46"/>
  <c r="F2" i="46"/>
  <c r="E3" i="46"/>
  <c r="E4" i="46"/>
  <c r="E5" i="46"/>
  <c r="E6" i="46"/>
  <c r="E7" i="46"/>
  <c r="E8" i="46"/>
  <c r="E9" i="46"/>
  <c r="E10" i="46"/>
  <c r="E11" i="46"/>
  <c r="E12" i="46"/>
  <c r="E13" i="46"/>
  <c r="E14" i="46"/>
  <c r="E15" i="46"/>
  <c r="E16"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E54" i="46"/>
  <c r="E55" i="46"/>
  <c r="E56" i="46"/>
  <c r="E57" i="46"/>
  <c r="E58" i="46"/>
  <c r="E59" i="46"/>
  <c r="E60" i="46"/>
  <c r="E61" i="46"/>
  <c r="E62" i="46"/>
  <c r="E63" i="46"/>
  <c r="E64" i="46"/>
  <c r="E65" i="46"/>
  <c r="E66" i="46"/>
  <c r="E67" i="46"/>
  <c r="E68" i="46"/>
  <c r="E69" i="46"/>
  <c r="E70" i="46"/>
  <c r="E71" i="46"/>
  <c r="E72" i="46"/>
  <c r="E73" i="46"/>
  <c r="E74" i="46"/>
  <c r="E75" i="46"/>
  <c r="E76" i="46"/>
  <c r="E77" i="46"/>
  <c r="E78" i="46"/>
  <c r="E79" i="46"/>
  <c r="E80" i="46"/>
  <c r="E81" i="46"/>
  <c r="E82" i="46"/>
  <c r="E83" i="46"/>
  <c r="E84" i="46"/>
  <c r="E85" i="46"/>
  <c r="E86" i="46"/>
  <c r="E87" i="46"/>
  <c r="E88" i="46"/>
  <c r="E89" i="46"/>
  <c r="E90" i="46"/>
  <c r="E91" i="46"/>
  <c r="E92" i="46"/>
  <c r="E93" i="46"/>
  <c r="E94" i="46"/>
  <c r="E95" i="46"/>
  <c r="E96" i="46"/>
  <c r="E97" i="46"/>
  <c r="E98" i="46"/>
  <c r="E99" i="46"/>
  <c r="E100" i="46"/>
  <c r="E101" i="46"/>
  <c r="E102" i="46"/>
  <c r="E103" i="46"/>
  <c r="E104" i="46"/>
  <c r="E105" i="46"/>
  <c r="E106" i="46"/>
  <c r="E107" i="46"/>
  <c r="E108" i="46"/>
  <c r="E109" i="46"/>
  <c r="E110" i="46"/>
  <c r="E111" i="46"/>
  <c r="E112" i="46"/>
  <c r="E113" i="46"/>
  <c r="E114" i="46"/>
  <c r="E115" i="46"/>
  <c r="E116" i="46"/>
  <c r="E117" i="46"/>
  <c r="E118" i="46"/>
  <c r="E119" i="46"/>
  <c r="E120" i="46"/>
  <c r="E121" i="46"/>
  <c r="E122" i="46"/>
  <c r="E123" i="46"/>
  <c r="E124" i="46"/>
  <c r="E125" i="46"/>
  <c r="E126" i="46"/>
  <c r="E127" i="46"/>
  <c r="E128" i="46"/>
  <c r="E129" i="46"/>
  <c r="E130" i="46"/>
  <c r="E131" i="46"/>
  <c r="E132" i="46"/>
  <c r="E133" i="46"/>
  <c r="E134" i="46"/>
  <c r="E135" i="46"/>
  <c r="E136" i="46"/>
  <c r="E137" i="46"/>
  <c r="E138" i="46"/>
  <c r="E139" i="46"/>
  <c r="E140" i="46"/>
  <c r="E141" i="46"/>
  <c r="E142" i="46"/>
  <c r="E143" i="46"/>
  <c r="E144" i="46"/>
  <c r="E145" i="46"/>
  <c r="E146" i="46"/>
  <c r="E147" i="46"/>
  <c r="E148" i="46"/>
  <c r="E149" i="46"/>
  <c r="E150" i="46"/>
  <c r="E151" i="46"/>
  <c r="E152" i="46"/>
  <c r="E153" i="46"/>
  <c r="E154" i="46"/>
  <c r="E155" i="46"/>
  <c r="E156" i="46"/>
  <c r="E157" i="46"/>
  <c r="E158" i="46"/>
  <c r="E159" i="46"/>
  <c r="E160" i="46"/>
  <c r="E161" i="46"/>
  <c r="E162" i="46"/>
  <c r="E163" i="46"/>
  <c r="E164" i="46"/>
  <c r="E165" i="46"/>
  <c r="E166" i="46"/>
  <c r="E167" i="46"/>
  <c r="E168" i="46"/>
  <c r="E169" i="46"/>
  <c r="E170" i="46"/>
  <c r="E171" i="46"/>
  <c r="E172" i="46"/>
  <c r="E173" i="46"/>
  <c r="E174" i="46"/>
  <c r="E175" i="46"/>
  <c r="E176" i="46"/>
  <c r="E177" i="46"/>
  <c r="E178" i="46"/>
  <c r="E179" i="46"/>
  <c r="E180" i="46"/>
  <c r="E181" i="46"/>
  <c r="E182" i="46"/>
  <c r="E183" i="46"/>
  <c r="E184" i="46"/>
  <c r="E185" i="46"/>
  <c r="E186" i="46"/>
  <c r="E187" i="46"/>
  <c r="E188" i="46"/>
  <c r="E189" i="46"/>
  <c r="E190" i="46"/>
  <c r="E191" i="46"/>
  <c r="E192" i="46"/>
  <c r="E193" i="46"/>
  <c r="E194" i="46"/>
  <c r="E195" i="46"/>
  <c r="E196" i="46"/>
  <c r="E197" i="46"/>
  <c r="E198" i="46"/>
  <c r="E199" i="46"/>
  <c r="E200" i="46"/>
  <c r="E2" i="46"/>
  <c r="D3" i="46"/>
  <c r="D4" i="46"/>
  <c r="D5" i="46"/>
  <c r="D6" i="46"/>
  <c r="D7" i="46"/>
  <c r="D8" i="46"/>
  <c r="D9" i="46"/>
  <c r="D10" i="46"/>
  <c r="D11" i="46"/>
  <c r="D12" i="46"/>
  <c r="D13" i="46"/>
  <c r="D14" i="46"/>
  <c r="D15" i="46"/>
  <c r="D16" i="46"/>
  <c r="D17" i="46"/>
  <c r="D18" i="46"/>
  <c r="D19" i="46"/>
  <c r="D20" i="46"/>
  <c r="D21" i="46"/>
  <c r="D22" i="46"/>
  <c r="D23" i="46"/>
  <c r="D24" i="46"/>
  <c r="D25" i="46"/>
  <c r="D26" i="46"/>
  <c r="D27" i="46"/>
  <c r="D28" i="46"/>
  <c r="D29" i="46"/>
  <c r="D30" i="46"/>
  <c r="D31" i="46"/>
  <c r="D32" i="46"/>
  <c r="D33" i="46"/>
  <c r="D34" i="46"/>
  <c r="D35" i="46"/>
  <c r="D36" i="46"/>
  <c r="D37" i="46"/>
  <c r="D38" i="46"/>
  <c r="D39" i="46"/>
  <c r="D40" i="46"/>
  <c r="D41" i="46"/>
  <c r="D42" i="46"/>
  <c r="D43" i="46"/>
  <c r="D44" i="46"/>
  <c r="D45" i="46"/>
  <c r="D46" i="46"/>
  <c r="D47" i="46"/>
  <c r="D48" i="46"/>
  <c r="D49" i="46"/>
  <c r="D50" i="46"/>
  <c r="D51" i="46"/>
  <c r="D52" i="46"/>
  <c r="D53" i="46"/>
  <c r="D54" i="46"/>
  <c r="D55" i="46"/>
  <c r="D56" i="46"/>
  <c r="D57" i="46"/>
  <c r="D58" i="46"/>
  <c r="D59" i="46"/>
  <c r="D60" i="46"/>
  <c r="D61" i="46"/>
  <c r="D62" i="46"/>
  <c r="D63" i="46"/>
  <c r="D64" i="46"/>
  <c r="D65" i="46"/>
  <c r="D66" i="46"/>
  <c r="D67" i="46"/>
  <c r="D68" i="46"/>
  <c r="D69" i="46"/>
  <c r="D70" i="46"/>
  <c r="D71" i="46"/>
  <c r="D72" i="46"/>
  <c r="D73" i="46"/>
  <c r="D74" i="46"/>
  <c r="D75" i="46"/>
  <c r="D76" i="46"/>
  <c r="D77" i="46"/>
  <c r="D78" i="46"/>
  <c r="D79" i="46"/>
  <c r="D80" i="46"/>
  <c r="D81" i="46"/>
  <c r="D82" i="46"/>
  <c r="D83" i="46"/>
  <c r="D84" i="46"/>
  <c r="D85" i="46"/>
  <c r="D86" i="46"/>
  <c r="D87" i="46"/>
  <c r="D88" i="46"/>
  <c r="D89" i="46"/>
  <c r="D90" i="46"/>
  <c r="D91" i="46"/>
  <c r="D92" i="46"/>
  <c r="D93" i="46"/>
  <c r="D94" i="46"/>
  <c r="D95" i="46"/>
  <c r="D96" i="46"/>
  <c r="D97" i="46"/>
  <c r="D98" i="46"/>
  <c r="D99" i="46"/>
  <c r="D100" i="46"/>
  <c r="D101" i="46"/>
  <c r="D102" i="46"/>
  <c r="D103" i="46"/>
  <c r="D104" i="46"/>
  <c r="D105" i="46"/>
  <c r="D106" i="46"/>
  <c r="D107" i="46"/>
  <c r="D108" i="46"/>
  <c r="D109" i="46"/>
  <c r="D110" i="46"/>
  <c r="D111" i="46"/>
  <c r="D112" i="46"/>
  <c r="D113" i="46"/>
  <c r="D114" i="46"/>
  <c r="D115" i="46"/>
  <c r="D116" i="46"/>
  <c r="D117" i="46"/>
  <c r="D118" i="46"/>
  <c r="D119" i="46"/>
  <c r="D120" i="46"/>
  <c r="D121" i="46"/>
  <c r="D122" i="46"/>
  <c r="D123" i="46"/>
  <c r="D124" i="46"/>
  <c r="D125" i="46"/>
  <c r="D126" i="46"/>
  <c r="D127" i="46"/>
  <c r="D128" i="46"/>
  <c r="D129" i="46"/>
  <c r="D130" i="46"/>
  <c r="D131" i="46"/>
  <c r="D132" i="46"/>
  <c r="D133" i="46"/>
  <c r="D134" i="46"/>
  <c r="D135" i="46"/>
  <c r="D136" i="46"/>
  <c r="D137" i="46"/>
  <c r="D138" i="46"/>
  <c r="D139" i="46"/>
  <c r="D140" i="46"/>
  <c r="D141" i="46"/>
  <c r="D142" i="46"/>
  <c r="D143" i="46"/>
  <c r="D144" i="46"/>
  <c r="D145" i="46"/>
  <c r="D146" i="46"/>
  <c r="D147" i="46"/>
  <c r="D148" i="46"/>
  <c r="D149" i="46"/>
  <c r="D150" i="46"/>
  <c r="D151" i="46"/>
  <c r="D152" i="46"/>
  <c r="D153" i="46"/>
  <c r="D154" i="46"/>
  <c r="D155" i="46"/>
  <c r="D156" i="46"/>
  <c r="D157" i="46"/>
  <c r="D158" i="46"/>
  <c r="D159" i="46"/>
  <c r="D160" i="46"/>
  <c r="D161" i="46"/>
  <c r="D162" i="46"/>
  <c r="D163" i="46"/>
  <c r="D164" i="46"/>
  <c r="D165" i="46"/>
  <c r="D166" i="46"/>
  <c r="D167" i="46"/>
  <c r="D168" i="46"/>
  <c r="D169" i="46"/>
  <c r="D170" i="46"/>
  <c r="D171" i="46"/>
  <c r="D172" i="46"/>
  <c r="D173" i="46"/>
  <c r="D174" i="46"/>
  <c r="D175" i="46"/>
  <c r="D176" i="46"/>
  <c r="D177" i="46"/>
  <c r="D178" i="46"/>
  <c r="D179" i="46"/>
  <c r="D180" i="46"/>
  <c r="D181" i="46"/>
  <c r="D182" i="46"/>
  <c r="D183" i="46"/>
  <c r="D184" i="46"/>
  <c r="D185" i="46"/>
  <c r="D186" i="46"/>
  <c r="D187" i="46"/>
  <c r="D188" i="46"/>
  <c r="D189" i="46"/>
  <c r="D190" i="46"/>
  <c r="D191" i="46"/>
  <c r="D192" i="46"/>
  <c r="D193" i="46"/>
  <c r="D194" i="46"/>
  <c r="D195" i="46"/>
  <c r="D196" i="46"/>
  <c r="D197" i="46"/>
  <c r="D198" i="46"/>
  <c r="D199" i="46"/>
  <c r="D200" i="46"/>
  <c r="D2" i="46"/>
  <c r="C3" i="46"/>
  <c r="C4" i="46"/>
  <c r="C5" i="46"/>
  <c r="C6" i="46"/>
  <c r="C7" i="46"/>
  <c r="C8" i="46"/>
  <c r="C9" i="46"/>
  <c r="C10" i="46"/>
  <c r="C11" i="46"/>
  <c r="C12" i="46"/>
  <c r="C13" i="46"/>
  <c r="C14" i="46"/>
  <c r="C15" i="46"/>
  <c r="C16" i="46"/>
  <c r="C17" i="46"/>
  <c r="C18" i="46"/>
  <c r="C19" i="46"/>
  <c r="C20" i="46"/>
  <c r="C21" i="46"/>
  <c r="C22" i="46"/>
  <c r="C23" i="46"/>
  <c r="C24" i="46"/>
  <c r="C25" i="46"/>
  <c r="C26" i="46"/>
  <c r="C27" i="46"/>
  <c r="C28" i="46"/>
  <c r="C29" i="46"/>
  <c r="C30" i="46"/>
  <c r="C31" i="46"/>
  <c r="C32" i="46"/>
  <c r="C33" i="46"/>
  <c r="C34" i="46"/>
  <c r="C35" i="46"/>
  <c r="C36" i="46"/>
  <c r="C37" i="46"/>
  <c r="C38" i="46"/>
  <c r="C39" i="46"/>
  <c r="C40" i="46"/>
  <c r="C41" i="46"/>
  <c r="C42" i="46"/>
  <c r="C43" i="46"/>
  <c r="C44" i="46"/>
  <c r="C45" i="46"/>
  <c r="C46" i="46"/>
  <c r="C47" i="46"/>
  <c r="C48" i="46"/>
  <c r="C49" i="46"/>
  <c r="C50" i="46"/>
  <c r="C51" i="46"/>
  <c r="C52" i="46"/>
  <c r="C53" i="46"/>
  <c r="C54" i="46"/>
  <c r="C55" i="46"/>
  <c r="C56" i="46"/>
  <c r="C57" i="46"/>
  <c r="C58" i="46"/>
  <c r="C59" i="46"/>
  <c r="C60" i="46"/>
  <c r="C61" i="46"/>
  <c r="C62" i="46"/>
  <c r="C63" i="46"/>
  <c r="C64" i="46"/>
  <c r="C65" i="46"/>
  <c r="C66" i="46"/>
  <c r="C67" i="46"/>
  <c r="C68" i="46"/>
  <c r="C69" i="46"/>
  <c r="C70" i="46"/>
  <c r="C71" i="46"/>
  <c r="C72" i="46"/>
  <c r="C73" i="46"/>
  <c r="C74" i="46"/>
  <c r="C75" i="46"/>
  <c r="C76" i="46"/>
  <c r="C77" i="46"/>
  <c r="C78" i="46"/>
  <c r="C79" i="46"/>
  <c r="C80" i="46"/>
  <c r="C81" i="46"/>
  <c r="C82" i="46"/>
  <c r="C83" i="46"/>
  <c r="C84" i="46"/>
  <c r="C85" i="46"/>
  <c r="C86" i="46"/>
  <c r="C87" i="46"/>
  <c r="C88" i="46"/>
  <c r="C89" i="46"/>
  <c r="C90" i="46"/>
  <c r="C91" i="46"/>
  <c r="C92" i="46"/>
  <c r="C93" i="46"/>
  <c r="C94" i="46"/>
  <c r="C95" i="46"/>
  <c r="C96" i="46"/>
  <c r="C97" i="46"/>
  <c r="C98" i="46"/>
  <c r="C99" i="46"/>
  <c r="C100" i="46"/>
  <c r="C101" i="46"/>
  <c r="C102" i="46"/>
  <c r="C103" i="46"/>
  <c r="C104" i="46"/>
  <c r="C105" i="46"/>
  <c r="C106" i="46"/>
  <c r="C107" i="46"/>
  <c r="C108" i="46"/>
  <c r="C109" i="46"/>
  <c r="C110" i="46"/>
  <c r="C111" i="46"/>
  <c r="C112" i="46"/>
  <c r="C113" i="46"/>
  <c r="C114" i="46"/>
  <c r="C115" i="46"/>
  <c r="C116" i="46"/>
  <c r="C117" i="46"/>
  <c r="C118" i="46"/>
  <c r="C119" i="46"/>
  <c r="C120" i="46"/>
  <c r="C121" i="46"/>
  <c r="C122" i="46"/>
  <c r="C123" i="46"/>
  <c r="C124" i="46"/>
  <c r="C125" i="46"/>
  <c r="C126" i="46"/>
  <c r="C127" i="46"/>
  <c r="C128" i="46"/>
  <c r="C129" i="46"/>
  <c r="C130" i="46"/>
  <c r="C131" i="46"/>
  <c r="C132" i="46"/>
  <c r="C133" i="46"/>
  <c r="C134" i="46"/>
  <c r="C135" i="46"/>
  <c r="C136" i="46"/>
  <c r="C137" i="46"/>
  <c r="C138" i="46"/>
  <c r="C139" i="46"/>
  <c r="C140" i="46"/>
  <c r="C141" i="46"/>
  <c r="C142" i="46"/>
  <c r="C143" i="46"/>
  <c r="C144" i="46"/>
  <c r="C145" i="46"/>
  <c r="C146" i="46"/>
  <c r="C147" i="46"/>
  <c r="C148" i="46"/>
  <c r="C149" i="46"/>
  <c r="C150" i="46"/>
  <c r="C151" i="46"/>
  <c r="C152" i="46"/>
  <c r="C153" i="46"/>
  <c r="C154" i="46"/>
  <c r="C155" i="46"/>
  <c r="C156" i="46"/>
  <c r="C157" i="46"/>
  <c r="C158" i="46"/>
  <c r="C159" i="46"/>
  <c r="C160" i="46"/>
  <c r="C161" i="46"/>
  <c r="C162" i="46"/>
  <c r="C163" i="46"/>
  <c r="C164" i="46"/>
  <c r="C165" i="46"/>
  <c r="C166" i="46"/>
  <c r="C167" i="46"/>
  <c r="C168" i="46"/>
  <c r="C169" i="46"/>
  <c r="C170" i="46"/>
  <c r="C171" i="46"/>
  <c r="C172" i="46"/>
  <c r="C173" i="46"/>
  <c r="C174" i="46"/>
  <c r="C175" i="46"/>
  <c r="C176" i="46"/>
  <c r="C177" i="46"/>
  <c r="C178" i="46"/>
  <c r="C179" i="46"/>
  <c r="C180" i="46"/>
  <c r="C181" i="46"/>
  <c r="C182" i="46"/>
  <c r="C183" i="46"/>
  <c r="C184" i="46"/>
  <c r="C185" i="46"/>
  <c r="C186" i="46"/>
  <c r="C187" i="46"/>
  <c r="C188" i="46"/>
  <c r="C189" i="46"/>
  <c r="C190" i="46"/>
  <c r="C191" i="46"/>
  <c r="C192" i="46"/>
  <c r="C193" i="46"/>
  <c r="C194" i="46"/>
  <c r="C195" i="46"/>
  <c r="C196" i="46"/>
  <c r="C197" i="46"/>
  <c r="C198" i="46"/>
  <c r="C199" i="46"/>
  <c r="C200" i="46"/>
  <c r="C2" i="46"/>
  <c r="B3" i="46"/>
  <c r="B4" i="46"/>
  <c r="B5" i="46"/>
  <c r="B6" i="46"/>
  <c r="B7" i="46"/>
  <c r="B8" i="46"/>
  <c r="B9" i="46"/>
  <c r="B10" i="46"/>
  <c r="B11" i="46"/>
  <c r="B12" i="46"/>
  <c r="B13" i="46"/>
  <c r="B14" i="46"/>
  <c r="B15" i="46"/>
  <c r="B16" i="46"/>
  <c r="B17" i="46"/>
  <c r="B18" i="46"/>
  <c r="B19" i="46"/>
  <c r="B20" i="46"/>
  <c r="B21" i="46"/>
  <c r="B22" i="46"/>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B114" i="46"/>
  <c r="B115" i="46"/>
  <c r="B116" i="46"/>
  <c r="B117" i="46"/>
  <c r="B118" i="46"/>
  <c r="B119" i="46"/>
  <c r="B120" i="46"/>
  <c r="B121" i="46"/>
  <c r="B122" i="46"/>
  <c r="B123" i="46"/>
  <c r="B124" i="46"/>
  <c r="B125" i="46"/>
  <c r="B126" i="46"/>
  <c r="B127" i="46"/>
  <c r="B128" i="46"/>
  <c r="B129" i="46"/>
  <c r="B130" i="46"/>
  <c r="B131" i="46"/>
  <c r="B132" i="46"/>
  <c r="B133" i="46"/>
  <c r="B134" i="46"/>
  <c r="B135" i="46"/>
  <c r="B136" i="46"/>
  <c r="B137" i="46"/>
  <c r="B138" i="46"/>
  <c r="B139" i="46"/>
  <c r="B140" i="46"/>
  <c r="B141" i="46"/>
  <c r="B142" i="46"/>
  <c r="B143" i="46"/>
  <c r="B144" i="46"/>
  <c r="B145" i="46"/>
  <c r="B146" i="46"/>
  <c r="B147" i="46"/>
  <c r="B148" i="46"/>
  <c r="B149" i="46"/>
  <c r="B150" i="46"/>
  <c r="B151" i="46"/>
  <c r="B152" i="46"/>
  <c r="B153" i="46"/>
  <c r="B154" i="46"/>
  <c r="B155" i="46"/>
  <c r="B156" i="46"/>
  <c r="B157" i="46"/>
  <c r="B158" i="46"/>
  <c r="B159" i="46"/>
  <c r="B160" i="46"/>
  <c r="B161" i="46"/>
  <c r="B162" i="46"/>
  <c r="B163" i="46"/>
  <c r="B164" i="46"/>
  <c r="B165" i="46"/>
  <c r="B166" i="46"/>
  <c r="B167" i="46"/>
  <c r="B168" i="46"/>
  <c r="B169" i="46"/>
  <c r="B170" i="46"/>
  <c r="B171" i="46"/>
  <c r="B172" i="46"/>
  <c r="B173" i="46"/>
  <c r="B174" i="46"/>
  <c r="B175" i="46"/>
  <c r="B176" i="46"/>
  <c r="B177" i="46"/>
  <c r="B178" i="46"/>
  <c r="B179" i="46"/>
  <c r="B180" i="46"/>
  <c r="B181" i="46"/>
  <c r="B182" i="46"/>
  <c r="B183" i="46"/>
  <c r="B184" i="46"/>
  <c r="B185" i="46"/>
  <c r="B186" i="46"/>
  <c r="B187" i="46"/>
  <c r="B188" i="46"/>
  <c r="B189" i="46"/>
  <c r="B190" i="46"/>
  <c r="B191" i="46"/>
  <c r="B192" i="46"/>
  <c r="B193" i="46"/>
  <c r="B194" i="46"/>
  <c r="B195" i="46"/>
  <c r="B196" i="46"/>
  <c r="B197" i="46"/>
  <c r="B198" i="46"/>
  <c r="B199" i="46"/>
  <c r="B200" i="46"/>
  <c r="B2" i="46"/>
  <c r="A3" i="46"/>
  <c r="A4" i="46"/>
  <c r="A5" i="46"/>
  <c r="A6" i="46"/>
  <c r="A7" i="46"/>
  <c r="A8" i="46"/>
  <c r="A9" i="46"/>
  <c r="A10" i="46"/>
  <c r="A11" i="46"/>
  <c r="A12" i="46"/>
  <c r="A13" i="46"/>
  <c r="A14" i="46"/>
  <c r="A15" i="46"/>
  <c r="A16" i="46"/>
  <c r="A17" i="46"/>
  <c r="A18" i="46"/>
  <c r="A19" i="46"/>
  <c r="A20" i="46"/>
  <c r="A21" i="46"/>
  <c r="A22" i="46"/>
  <c r="A23" i="46"/>
  <c r="A24" i="46"/>
  <c r="A25" i="46"/>
  <c r="A26" i="46"/>
  <c r="A27" i="46"/>
  <c r="A28" i="46"/>
  <c r="A29" i="46"/>
  <c r="A30" i="46"/>
  <c r="A31" i="46"/>
  <c r="A32" i="46"/>
  <c r="A33" i="46"/>
  <c r="A34" i="46"/>
  <c r="A35" i="46"/>
  <c r="A36" i="46"/>
  <c r="A37" i="46"/>
  <c r="A38" i="46"/>
  <c r="A39" i="46"/>
  <c r="A40" i="46"/>
  <c r="A41" i="46"/>
  <c r="A42" i="46"/>
  <c r="A43" i="46"/>
  <c r="A44" i="46"/>
  <c r="A45" i="46"/>
  <c r="A46" i="46"/>
  <c r="A47" i="46"/>
  <c r="A48" i="46"/>
  <c r="A49" i="46"/>
  <c r="A50" i="46"/>
  <c r="A51" i="46"/>
  <c r="A52" i="46"/>
  <c r="A53" i="46"/>
  <c r="A54" i="46"/>
  <c r="A55" i="46"/>
  <c r="A56" i="46"/>
  <c r="A57" i="46"/>
  <c r="A58" i="46"/>
  <c r="A59" i="46"/>
  <c r="A60" i="46"/>
  <c r="A61" i="46"/>
  <c r="A62" i="46"/>
  <c r="A63" i="46"/>
  <c r="A64" i="46"/>
  <c r="A65" i="46"/>
  <c r="A66" i="46"/>
  <c r="A67" i="46"/>
  <c r="A68" i="46"/>
  <c r="A69" i="46"/>
  <c r="A70" i="46"/>
  <c r="A71" i="46"/>
  <c r="A72" i="46"/>
  <c r="A73" i="46"/>
  <c r="A74" i="46"/>
  <c r="A75" i="46"/>
  <c r="A76" i="46"/>
  <c r="A77" i="46"/>
  <c r="A78" i="46"/>
  <c r="A79" i="46"/>
  <c r="A80" i="46"/>
  <c r="A81" i="46"/>
  <c r="A82" i="46"/>
  <c r="A83" i="46"/>
  <c r="A84" i="46"/>
  <c r="A85" i="46"/>
  <c r="A86" i="46"/>
  <c r="A87" i="46"/>
  <c r="A88" i="46"/>
  <c r="A89" i="46"/>
  <c r="A90" i="46"/>
  <c r="A91" i="46"/>
  <c r="A92" i="46"/>
  <c r="A93" i="46"/>
  <c r="A94" i="46"/>
  <c r="A95" i="46"/>
  <c r="A96" i="46"/>
  <c r="A97" i="46"/>
  <c r="A98" i="46"/>
  <c r="A99" i="46"/>
  <c r="A100" i="46"/>
  <c r="A101" i="46"/>
  <c r="A102" i="46"/>
  <c r="A103" i="46"/>
  <c r="A104" i="46"/>
  <c r="A105" i="46"/>
  <c r="A106" i="46"/>
  <c r="A107" i="46"/>
  <c r="A108" i="46"/>
  <c r="A109" i="46"/>
  <c r="A110" i="46"/>
  <c r="A111" i="46"/>
  <c r="A112" i="46"/>
  <c r="A113" i="46"/>
  <c r="A114" i="46"/>
  <c r="A115" i="46"/>
  <c r="A116" i="46"/>
  <c r="A117" i="46"/>
  <c r="A118" i="46"/>
  <c r="A119" i="46"/>
  <c r="A120" i="46"/>
  <c r="A121" i="46"/>
  <c r="A122" i="46"/>
  <c r="A123" i="46"/>
  <c r="A124" i="46"/>
  <c r="A125" i="46"/>
  <c r="A126" i="46"/>
  <c r="A127" i="46"/>
  <c r="A128" i="46"/>
  <c r="A129" i="46"/>
  <c r="A130" i="46"/>
  <c r="A131" i="46"/>
  <c r="A132" i="46"/>
  <c r="A133" i="46"/>
  <c r="A134" i="46"/>
  <c r="A135" i="46"/>
  <c r="A136" i="46"/>
  <c r="A137" i="46"/>
  <c r="A138" i="46"/>
  <c r="A139" i="46"/>
  <c r="A140" i="46"/>
  <c r="A141" i="46"/>
  <c r="A142" i="46"/>
  <c r="A143" i="46"/>
  <c r="A144" i="46"/>
  <c r="A145" i="46"/>
  <c r="A146" i="46"/>
  <c r="A147" i="46"/>
  <c r="A148" i="46"/>
  <c r="A149" i="46"/>
  <c r="A150" i="46"/>
  <c r="A151" i="46"/>
  <c r="A152" i="46"/>
  <c r="A153" i="46"/>
  <c r="A154" i="46"/>
  <c r="A155" i="46"/>
  <c r="A156" i="46"/>
  <c r="A157" i="46"/>
  <c r="A158" i="46"/>
  <c r="A159" i="46"/>
  <c r="A160" i="46"/>
  <c r="A161" i="46"/>
  <c r="A162" i="46"/>
  <c r="A163" i="46"/>
  <c r="A164" i="46"/>
  <c r="A165" i="46"/>
  <c r="A166" i="46"/>
  <c r="A167" i="46"/>
  <c r="A168" i="46"/>
  <c r="A169" i="46"/>
  <c r="A170" i="46"/>
  <c r="A171" i="46"/>
  <c r="A172" i="46"/>
  <c r="A173" i="46"/>
  <c r="A174" i="46"/>
  <c r="A175" i="46"/>
  <c r="A176" i="46"/>
  <c r="A177" i="46"/>
  <c r="A178" i="46"/>
  <c r="A179" i="46"/>
  <c r="A180" i="46"/>
  <c r="A181" i="46"/>
  <c r="A182" i="46"/>
  <c r="A183" i="46"/>
  <c r="A184" i="46"/>
  <c r="A185" i="46"/>
  <c r="A186" i="46"/>
  <c r="A187" i="46"/>
  <c r="A188" i="46"/>
  <c r="A189" i="46"/>
  <c r="A190" i="46"/>
  <c r="A191" i="46"/>
  <c r="A192" i="46"/>
  <c r="A193" i="46"/>
  <c r="A194" i="46"/>
  <c r="A195" i="46"/>
  <c r="A196" i="46"/>
  <c r="A197" i="46"/>
  <c r="A198" i="46"/>
  <c r="A199" i="46"/>
  <c r="A200" i="46"/>
  <c r="A2" i="46"/>
  <c r="F9" i="42" l="1"/>
  <c r="E9" i="42"/>
  <c r="F5" i="42"/>
  <c r="C8" i="42"/>
  <c r="D8" i="42"/>
  <c r="C9" i="42"/>
  <c r="D9" i="42"/>
  <c r="F8" i="42"/>
  <c r="E8" i="42"/>
  <c r="H2" i="46" a="1"/>
  <c r="H2" i="46" s="1"/>
  <c r="G22" i="46"/>
  <c r="G21" i="46"/>
  <c r="G20" i="46"/>
  <c r="G19" i="46"/>
  <c r="G18" i="46"/>
  <c r="G17" i="46"/>
  <c r="G8" i="42" l="1"/>
  <c r="H8" i="42"/>
  <c r="G42" i="46"/>
  <c r="G41" i="46"/>
  <c r="G40" i="46"/>
  <c r="G39" i="46"/>
  <c r="H9" i="42" s="1"/>
  <c r="G38" i="46"/>
  <c r="G37" i="46"/>
  <c r="J8" i="42" l="1"/>
  <c r="G9" i="42"/>
  <c r="J9" i="42" s="1"/>
  <c r="I28" i="47"/>
  <c r="G26" i="46" s="1"/>
  <c r="I34" i="47" l="1"/>
  <c r="G32" i="46" s="1"/>
  <c r="I10" i="47"/>
  <c r="G9" i="46" s="1"/>
  <c r="I11" i="47"/>
  <c r="G10" i="46" s="1"/>
  <c r="I32" i="47"/>
  <c r="G30" i="46" s="1"/>
  <c r="I31" i="47"/>
  <c r="G29" i="46" s="1"/>
  <c r="I30" i="47"/>
  <c r="G28" i="46" s="1"/>
  <c r="I29" i="47"/>
  <c r="G27" i="46" s="1"/>
  <c r="I27" i="47"/>
  <c r="G25" i="46" s="1"/>
  <c r="I38" i="47"/>
  <c r="G36" i="46" s="1"/>
  <c r="I37" i="47"/>
  <c r="G35" i="46" s="1"/>
  <c r="I36" i="47"/>
  <c r="G34" i="46" s="1"/>
  <c r="I35" i="47"/>
  <c r="G33" i="46" s="1"/>
  <c r="I33" i="47"/>
  <c r="G31" i="46" s="1"/>
  <c r="I9" i="47"/>
  <c r="G8" i="46" s="1"/>
  <c r="I8" i="47"/>
  <c r="G7" i="46" s="1"/>
  <c r="I7" i="47"/>
  <c r="G6" i="46" s="1"/>
  <c r="I6" i="47"/>
  <c r="G5" i="46" s="1"/>
  <c r="J87" i="29"/>
  <c r="J81" i="29"/>
  <c r="J79" i="29"/>
  <c r="J78" i="29"/>
  <c r="J77" i="29"/>
  <c r="J76" i="29"/>
  <c r="J75" i="29"/>
  <c r="J74" i="29"/>
  <c r="J73" i="29"/>
  <c r="J72" i="29"/>
  <c r="J71" i="29"/>
  <c r="J70" i="29"/>
  <c r="J69" i="29"/>
  <c r="J68" i="29"/>
  <c r="J67" i="29"/>
  <c r="J66" i="29"/>
  <c r="J65" i="29"/>
  <c r="J64" i="29"/>
  <c r="J63" i="29"/>
  <c r="J62" i="29"/>
  <c r="J61" i="29"/>
  <c r="J60" i="29"/>
  <c r="J59" i="29"/>
  <c r="J58" i="29"/>
  <c r="J158" i="29"/>
  <c r="J9" i="29" l="1"/>
  <c r="J153" i="29" l="1"/>
  <c r="J152" i="29"/>
  <c r="J151" i="29"/>
  <c r="J233" i="29" l="1"/>
  <c r="J43" i="29" l="1"/>
  <c r="J110" i="29"/>
  <c r="J130" i="29"/>
  <c r="J129" i="29"/>
  <c r="J128" i="29"/>
  <c r="J127" i="29"/>
  <c r="J126" i="29"/>
  <c r="J125" i="29"/>
  <c r="J124" i="29"/>
  <c r="J123" i="29"/>
  <c r="J122" i="29"/>
  <c r="J121" i="29"/>
  <c r="J115" i="29"/>
  <c r="J105" i="29"/>
  <c r="J116" i="29"/>
  <c r="J120" i="29"/>
  <c r="J119" i="29"/>
  <c r="J118" i="29"/>
  <c r="J100" i="29"/>
  <c r="J99" i="29"/>
  <c r="H7" i="42" l="1"/>
  <c r="G7" i="42"/>
  <c r="C7" i="42"/>
  <c r="D5" i="42"/>
  <c r="F7" i="42"/>
  <c r="E7" i="42"/>
  <c r="D7" i="42"/>
  <c r="A38" i="36"/>
  <c r="C23" i="36"/>
  <c r="C19" i="36"/>
  <c r="C14" i="36"/>
  <c r="C13" i="36"/>
  <c r="C12" i="36"/>
  <c r="C8" i="36"/>
  <c r="K13" i="33"/>
  <c r="J637" i="29"/>
  <c r="J636" i="29"/>
  <c r="J633" i="29"/>
  <c r="J632" i="29"/>
  <c r="J631" i="29"/>
  <c r="J630" i="29"/>
  <c r="J629" i="29"/>
  <c r="J628" i="29"/>
  <c r="J627" i="29"/>
  <c r="J626" i="29"/>
  <c r="J625" i="29"/>
  <c r="J624" i="29"/>
  <c r="J623" i="29"/>
  <c r="J622" i="29"/>
  <c r="J621" i="29"/>
  <c r="J620" i="29"/>
  <c r="J619" i="29"/>
  <c r="J618" i="29"/>
  <c r="J617" i="29"/>
  <c r="J616" i="29"/>
  <c r="J614" i="29"/>
  <c r="J613" i="29"/>
  <c r="J612" i="29"/>
  <c r="J611" i="29"/>
  <c r="J610" i="29"/>
  <c r="J609" i="29"/>
  <c r="J608" i="29"/>
  <c r="J607" i="29"/>
  <c r="J606" i="29"/>
  <c r="J605" i="29"/>
  <c r="J604" i="29"/>
  <c r="J603" i="29"/>
  <c r="J602" i="29"/>
  <c r="J601" i="29"/>
  <c r="J600" i="29"/>
  <c r="J599" i="29"/>
  <c r="J598" i="29"/>
  <c r="J597" i="29"/>
  <c r="J595" i="29"/>
  <c r="J594" i="29"/>
  <c r="J593" i="29"/>
  <c r="J592" i="29"/>
  <c r="J591" i="29"/>
  <c r="J590" i="29"/>
  <c r="J589" i="29"/>
  <c r="J588" i="29"/>
  <c r="J587" i="29"/>
  <c r="J586" i="29"/>
  <c r="J585" i="29"/>
  <c r="J584" i="29"/>
  <c r="J583" i="29"/>
  <c r="J582" i="29"/>
  <c r="J581" i="29"/>
  <c r="J580" i="29"/>
  <c r="J579" i="29"/>
  <c r="J578" i="29"/>
  <c r="J576" i="29"/>
  <c r="J575" i="29"/>
  <c r="J574" i="29"/>
  <c r="J573" i="29"/>
  <c r="J572" i="29"/>
  <c r="J571" i="29"/>
  <c r="J570" i="29"/>
  <c r="J569" i="29"/>
  <c r="J568" i="29"/>
  <c r="J567" i="29"/>
  <c r="J566" i="29"/>
  <c r="J565" i="29"/>
  <c r="J564" i="29"/>
  <c r="J563" i="29"/>
  <c r="J562" i="29"/>
  <c r="J561" i="29"/>
  <c r="J560" i="29"/>
  <c r="J559" i="29"/>
  <c r="J558" i="29"/>
  <c r="J557" i="29"/>
  <c r="J556" i="29"/>
  <c r="J555" i="29"/>
  <c r="J554" i="29"/>
  <c r="J553" i="29"/>
  <c r="J552" i="29"/>
  <c r="J551" i="29"/>
  <c r="J550" i="29"/>
  <c r="J547" i="29"/>
  <c r="J545" i="29"/>
  <c r="J544" i="29"/>
  <c r="J543" i="29"/>
  <c r="J542" i="29"/>
  <c r="J541" i="29"/>
  <c r="J540" i="29"/>
  <c r="J539" i="29"/>
  <c r="J538" i="29"/>
  <c r="J537" i="29"/>
  <c r="J536" i="29"/>
  <c r="J535" i="29"/>
  <c r="J534" i="29"/>
  <c r="J533" i="29"/>
  <c r="J531" i="29"/>
  <c r="J530" i="29"/>
  <c r="J529" i="29"/>
  <c r="J528" i="29"/>
  <c r="J527" i="29"/>
  <c r="J526" i="29"/>
  <c r="J525" i="29"/>
  <c r="J524" i="29"/>
  <c r="J523" i="29"/>
  <c r="J522" i="29"/>
  <c r="J521" i="29"/>
  <c r="J520" i="29"/>
  <c r="J517" i="29"/>
  <c r="J515" i="29"/>
  <c r="J514" i="29"/>
  <c r="J513" i="29"/>
  <c r="J512" i="29"/>
  <c r="J508" i="29"/>
  <c r="J507" i="29"/>
  <c r="J506" i="29"/>
  <c r="J504" i="29"/>
  <c r="J501" i="29"/>
  <c r="J500" i="29"/>
  <c r="J499" i="29"/>
  <c r="J498" i="29"/>
  <c r="J497" i="29"/>
  <c r="J496" i="29"/>
  <c r="J495" i="29"/>
  <c r="J493" i="29"/>
  <c r="J492" i="29"/>
  <c r="J491" i="29"/>
  <c r="J490" i="29"/>
  <c r="J489" i="29"/>
  <c r="J488" i="29"/>
  <c r="J487" i="29"/>
  <c r="J486" i="29"/>
  <c r="J485" i="29"/>
  <c r="J482" i="29"/>
  <c r="J481" i="29"/>
  <c r="J480" i="29"/>
  <c r="J479" i="29"/>
  <c r="J478" i="29"/>
  <c r="J477" i="29"/>
  <c r="J476" i="29"/>
  <c r="J475" i="29"/>
  <c r="J474" i="29"/>
  <c r="J473" i="29"/>
  <c r="J472" i="29"/>
  <c r="J471" i="29"/>
  <c r="J467" i="29"/>
  <c r="J466" i="29"/>
  <c r="J465" i="29"/>
  <c r="J464" i="29"/>
  <c r="J463" i="29"/>
  <c r="J462" i="29"/>
  <c r="J461" i="29"/>
  <c r="J460" i="29"/>
  <c r="J459" i="29"/>
  <c r="J458" i="29"/>
  <c r="J457" i="29"/>
  <c r="J455" i="29"/>
  <c r="J454" i="29"/>
  <c r="J453" i="29"/>
  <c r="J452" i="29"/>
  <c r="J451" i="29"/>
  <c r="J450" i="29"/>
  <c r="J449" i="29"/>
  <c r="J448" i="29"/>
  <c r="J447" i="29"/>
  <c r="J446" i="29"/>
  <c r="J445" i="29"/>
  <c r="J444" i="29"/>
  <c r="J443" i="29"/>
  <c r="J442" i="29"/>
  <c r="J441" i="29"/>
  <c r="J440" i="29"/>
  <c r="J439" i="29"/>
  <c r="J438" i="29"/>
  <c r="J437" i="29"/>
  <c r="J436" i="29"/>
  <c r="J435" i="29"/>
  <c r="J434" i="29"/>
  <c r="J433" i="29"/>
  <c r="J432" i="29"/>
  <c r="J431" i="29"/>
  <c r="J430" i="29"/>
  <c r="J429" i="29"/>
  <c r="J428" i="29"/>
  <c r="J427" i="29"/>
  <c r="J425" i="29"/>
  <c r="J424" i="29"/>
  <c r="J423" i="29"/>
  <c r="J422" i="29"/>
  <c r="J421" i="29"/>
  <c r="J420" i="29"/>
  <c r="J419" i="29"/>
  <c r="J418" i="29"/>
  <c r="J417" i="29"/>
  <c r="J416" i="29"/>
  <c r="J415" i="29"/>
  <c r="J413" i="29"/>
  <c r="J412" i="29"/>
  <c r="J411" i="29"/>
  <c r="J410" i="29"/>
  <c r="J409" i="29"/>
  <c r="J408" i="29"/>
  <c r="J407" i="29"/>
  <c r="J406" i="29"/>
  <c r="J405" i="29"/>
  <c r="J404" i="29"/>
  <c r="J403" i="29"/>
  <c r="J402" i="29"/>
  <c r="J399" i="29"/>
  <c r="J398" i="29"/>
  <c r="J397" i="29"/>
  <c r="J396" i="29"/>
  <c r="J395" i="29"/>
  <c r="J394" i="29"/>
  <c r="J393" i="29"/>
  <c r="J392" i="29"/>
  <c r="J391" i="29"/>
  <c r="J389" i="29"/>
  <c r="J388" i="29"/>
  <c r="J387" i="29"/>
  <c r="J385" i="29"/>
  <c r="J384" i="29"/>
  <c r="J382" i="29"/>
  <c r="J381" i="29"/>
  <c r="J377" i="29"/>
  <c r="J376" i="29"/>
  <c r="J375" i="29"/>
  <c r="J369" i="29"/>
  <c r="J368" i="29"/>
  <c r="J367" i="29"/>
  <c r="J363" i="29"/>
  <c r="J362" i="29"/>
  <c r="J361" i="29"/>
  <c r="J358" i="29"/>
  <c r="J357" i="29"/>
  <c r="J356" i="29"/>
  <c r="J355" i="29"/>
  <c r="J354" i="29"/>
  <c r="J353" i="29"/>
  <c r="J352" i="29"/>
  <c r="J351" i="29"/>
  <c r="J350" i="29"/>
  <c r="J346" i="29"/>
  <c r="J345" i="29"/>
  <c r="J344" i="29"/>
  <c r="J343" i="29"/>
  <c r="J341" i="29"/>
  <c r="J340" i="29"/>
  <c r="J339" i="29"/>
  <c r="J337" i="29"/>
  <c r="J336" i="29"/>
  <c r="J335" i="29"/>
  <c r="J334" i="29"/>
  <c r="J333" i="29"/>
  <c r="J332" i="29"/>
  <c r="J331" i="29"/>
  <c r="J330" i="29"/>
  <c r="J329" i="29"/>
  <c r="J328" i="29"/>
  <c r="J327" i="29"/>
  <c r="J326" i="29"/>
  <c r="J325" i="29"/>
  <c r="J324" i="29"/>
  <c r="J323" i="29"/>
  <c r="J322" i="29"/>
  <c r="J321" i="29"/>
  <c r="J320" i="29"/>
  <c r="J319" i="29"/>
  <c r="J318" i="29"/>
  <c r="J317" i="29"/>
  <c r="J316" i="29"/>
  <c r="J315" i="29"/>
  <c r="J314" i="29"/>
  <c r="J313" i="29"/>
  <c r="J312" i="29"/>
  <c r="J311" i="29"/>
  <c r="J310" i="29"/>
  <c r="J309" i="29"/>
  <c r="J307" i="29"/>
  <c r="J306" i="29"/>
  <c r="J304" i="29"/>
  <c r="J303" i="29"/>
  <c r="J302" i="29"/>
  <c r="J301" i="29"/>
  <c r="J300" i="29"/>
  <c r="J299" i="29"/>
  <c r="J298" i="29"/>
  <c r="J297" i="29"/>
  <c r="J296" i="29"/>
  <c r="J294" i="29"/>
  <c r="J293" i="29"/>
  <c r="J292" i="29"/>
  <c r="J291" i="29"/>
  <c r="J290" i="29"/>
  <c r="J289" i="29"/>
  <c r="J288" i="29"/>
  <c r="J287" i="29"/>
  <c r="J286" i="29"/>
  <c r="J284" i="29"/>
  <c r="J283" i="29"/>
  <c r="J282" i="29"/>
  <c r="J281" i="29"/>
  <c r="J280" i="29"/>
  <c r="J279" i="29"/>
  <c r="J278" i="29"/>
  <c r="J277" i="29"/>
  <c r="J276" i="29"/>
  <c r="J275" i="29"/>
  <c r="J274" i="29"/>
  <c r="J273" i="29"/>
  <c r="J271" i="29"/>
  <c r="J270" i="29"/>
  <c r="J269" i="29"/>
  <c r="J268" i="29"/>
  <c r="J265" i="29"/>
  <c r="J264" i="29"/>
  <c r="J263" i="29"/>
  <c r="J261" i="29"/>
  <c r="J260" i="29"/>
  <c r="J255" i="29"/>
  <c r="J254" i="29"/>
  <c r="J253" i="29"/>
  <c r="J251" i="29"/>
  <c r="J250" i="29"/>
  <c r="J249" i="29"/>
  <c r="J248" i="29"/>
  <c r="J247" i="29"/>
  <c r="J245" i="29"/>
  <c r="J244" i="29"/>
  <c r="J243" i="29"/>
  <c r="J242" i="29"/>
  <c r="J241" i="29"/>
  <c r="J240" i="29"/>
  <c r="J239" i="29"/>
  <c r="J238" i="29"/>
  <c r="J237" i="29"/>
  <c r="J236" i="29"/>
  <c r="J235" i="29"/>
  <c r="J232" i="29"/>
  <c r="J231" i="29"/>
  <c r="J229" i="29"/>
  <c r="J228" i="29"/>
  <c r="J226" i="29"/>
  <c r="J225" i="29"/>
  <c r="J224" i="29"/>
  <c r="J223" i="29"/>
  <c r="J222" i="29"/>
  <c r="J221" i="29"/>
  <c r="J220" i="29"/>
  <c r="J219" i="29"/>
  <c r="J218" i="29"/>
  <c r="J217" i="29"/>
  <c r="J216" i="29"/>
  <c r="J215" i="29"/>
  <c r="J214" i="29"/>
  <c r="J213" i="29"/>
  <c r="J212" i="29"/>
  <c r="J211" i="29"/>
  <c r="J210" i="29"/>
  <c r="J209" i="29"/>
  <c r="J208" i="29"/>
  <c r="J207" i="29"/>
  <c r="J206" i="29"/>
  <c r="J205" i="29"/>
  <c r="J203" i="29"/>
  <c r="J202" i="29"/>
  <c r="H201" i="29"/>
  <c r="J200" i="29"/>
  <c r="P199" i="29"/>
  <c r="E233" i="36" s="1"/>
  <c r="H199" i="29"/>
  <c r="H198" i="29"/>
  <c r="J197" i="29"/>
  <c r="J196" i="29"/>
  <c r="J195" i="29"/>
  <c r="J193" i="29"/>
  <c r="J192" i="29"/>
  <c r="J191" i="29"/>
  <c r="J190" i="29"/>
  <c r="J189" i="29"/>
  <c r="J188" i="29"/>
  <c r="J187" i="29"/>
  <c r="J186" i="29"/>
  <c r="J185" i="29"/>
  <c r="J184" i="29"/>
  <c r="J182" i="29"/>
  <c r="J181" i="29"/>
  <c r="J180" i="29"/>
  <c r="J177" i="29"/>
  <c r="J176" i="29"/>
  <c r="J175" i="29"/>
  <c r="J174" i="29"/>
  <c r="J173" i="29"/>
  <c r="J172" i="29"/>
  <c r="J171" i="29"/>
  <c r="J170" i="29"/>
  <c r="J169" i="29"/>
  <c r="J168" i="29"/>
  <c r="J167" i="29"/>
  <c r="J166" i="29"/>
  <c r="J165" i="29"/>
  <c r="J164" i="29"/>
  <c r="J163" i="29"/>
  <c r="J162" i="29"/>
  <c r="J161" i="29"/>
  <c r="J159" i="29"/>
  <c r="J157" i="29"/>
  <c r="J156" i="29"/>
  <c r="J155" i="29"/>
  <c r="J150" i="29"/>
  <c r="J149" i="29"/>
  <c r="J148" i="29"/>
  <c r="J147" i="29"/>
  <c r="J146" i="29"/>
  <c r="J145" i="29"/>
  <c r="J144" i="29"/>
  <c r="J143" i="29"/>
  <c r="J142" i="29"/>
  <c r="J140" i="29"/>
  <c r="J139" i="29"/>
  <c r="J138" i="29"/>
  <c r="J137" i="29"/>
  <c r="J136" i="29"/>
  <c r="J133" i="29"/>
  <c r="J114" i="29"/>
  <c r="J113" i="29"/>
  <c r="J112" i="29"/>
  <c r="J111" i="29"/>
  <c r="J109" i="29"/>
  <c r="J108" i="29"/>
  <c r="J107" i="29"/>
  <c r="J106" i="29"/>
  <c r="J104" i="29"/>
  <c r="J103" i="29"/>
  <c r="J102" i="29"/>
  <c r="J98" i="29"/>
  <c r="J96" i="29"/>
  <c r="J95" i="29"/>
  <c r="J97" i="29"/>
  <c r="J94" i="29"/>
  <c r="J92" i="29"/>
  <c r="J91" i="29"/>
  <c r="J90" i="29"/>
  <c r="J89" i="29"/>
  <c r="J56" i="29"/>
  <c r="J55" i="29"/>
  <c r="J54" i="29"/>
  <c r="J53" i="29"/>
  <c r="J52" i="29"/>
  <c r="J51" i="29"/>
  <c r="J50" i="29"/>
  <c r="J49" i="29"/>
  <c r="J48" i="29"/>
  <c r="J47" i="29"/>
  <c r="J46" i="29"/>
  <c r="J45" i="29"/>
  <c r="J42" i="29"/>
  <c r="J41" i="29"/>
  <c r="J40" i="29"/>
  <c r="J38" i="29"/>
  <c r="J36" i="29"/>
  <c r="J35" i="29"/>
  <c r="J33" i="29"/>
  <c r="J32" i="29"/>
  <c r="J31" i="29"/>
  <c r="J30" i="29"/>
  <c r="J28" i="29"/>
  <c r="J27" i="29"/>
  <c r="J26" i="29"/>
  <c r="J25" i="29"/>
  <c r="J23" i="29"/>
  <c r="J22" i="29"/>
  <c r="J21" i="29"/>
  <c r="J19" i="29"/>
  <c r="J18" i="29"/>
  <c r="J17" i="29"/>
  <c r="J16" i="29"/>
  <c r="J15" i="29"/>
  <c r="J14" i="29"/>
  <c r="J13" i="29"/>
  <c r="J12" i="29"/>
  <c r="J11" i="29"/>
  <c r="J8" i="29"/>
  <c r="J7" i="29"/>
  <c r="J6" i="29"/>
  <c r="J201" i="29" l="1"/>
  <c r="G235" i="36"/>
  <c r="J198" i="29"/>
  <c r="G232" i="36"/>
  <c r="J199" i="29"/>
  <c r="G233" i="36"/>
  <c r="J7" i="42"/>
  <c r="J8" i="33"/>
  <c r="H38" i="36" a="1"/>
  <c r="C15" i="36"/>
  <c r="E13" i="33"/>
  <c r="F13" i="33"/>
  <c r="D6" i="42"/>
  <c r="D10" i="42" s="1"/>
  <c r="G6" i="42"/>
  <c r="F6" i="42"/>
  <c r="H6" i="42"/>
  <c r="C5" i="42"/>
  <c r="E5" i="42"/>
  <c r="C6" i="42"/>
  <c r="E6" i="42"/>
  <c r="H5" i="42"/>
  <c r="G5" i="42"/>
  <c r="C12" i="33"/>
  <c r="I9" i="33"/>
  <c r="H9" i="33"/>
  <c r="J13" i="33"/>
  <c r="D17" i="33"/>
  <c r="G13" i="33"/>
  <c r="I19" i="33"/>
  <c r="J9" i="33"/>
  <c r="I11" i="33"/>
  <c r="C5" i="33"/>
  <c r="F5" i="33"/>
  <c r="I15" i="33"/>
  <c r="G5" i="33"/>
  <c r="I8" i="33"/>
  <c r="F16" i="33"/>
  <c r="D5" i="33"/>
  <c r="E12" i="33"/>
  <c r="J16" i="33"/>
  <c r="G20" i="33"/>
  <c r="F18" i="33"/>
  <c r="E18" i="33"/>
  <c r="D18" i="33"/>
  <c r="H16" i="33"/>
  <c r="D15" i="33"/>
  <c r="G18" i="33"/>
  <c r="D16" i="33"/>
  <c r="F14" i="33"/>
  <c r="C11" i="33"/>
  <c r="F9" i="33"/>
  <c r="D6" i="33"/>
  <c r="C16" i="33"/>
  <c r="E14" i="33"/>
  <c r="H12" i="33"/>
  <c r="C27" i="36" s="1"/>
  <c r="E9" i="33"/>
  <c r="H7" i="33"/>
  <c r="C22" i="36" s="1"/>
  <c r="D14" i="33"/>
  <c r="G12" i="33"/>
  <c r="D9" i="33"/>
  <c r="F7" i="33"/>
  <c r="H18" i="33"/>
  <c r="G15" i="33"/>
  <c r="D11" i="33"/>
  <c r="H8" i="33"/>
  <c r="C24" i="36" s="1"/>
  <c r="H6" i="33"/>
  <c r="C21" i="36" s="1"/>
  <c r="H17" i="33"/>
  <c r="F15" i="33"/>
  <c r="D13" i="33"/>
  <c r="H10" i="33"/>
  <c r="C25" i="36" s="1"/>
  <c r="G8" i="33"/>
  <c r="G6" i="33"/>
  <c r="E15" i="33"/>
  <c r="F8" i="33"/>
  <c r="E17" i="33"/>
  <c r="F12" i="33"/>
  <c r="G17" i="33"/>
  <c r="C13" i="33"/>
  <c r="F10" i="33"/>
  <c r="F6" i="33"/>
  <c r="F17" i="33"/>
  <c r="E10" i="33"/>
  <c r="E8" i="33"/>
  <c r="E6" i="33"/>
  <c r="D10" i="33"/>
  <c r="D8" i="33"/>
  <c r="H5" i="33"/>
  <c r="C20" i="36" s="1"/>
  <c r="E5" i="33"/>
  <c r="G9" i="33"/>
  <c r="C17" i="33"/>
  <c r="I18" i="33"/>
  <c r="J18" i="33"/>
  <c r="J6" i="33"/>
  <c r="C10" i="33"/>
  <c r="C7" i="33"/>
  <c r="E11" i="33"/>
  <c r="G14" i="33"/>
  <c r="F20" i="33"/>
  <c r="D7" i="33"/>
  <c r="F11" i="33"/>
  <c r="H14" i="33"/>
  <c r="C29" i="36" s="1"/>
  <c r="E7" i="33"/>
  <c r="G11" i="33"/>
  <c r="H15" i="33"/>
  <c r="C30" i="36" s="1"/>
  <c r="C20" i="33"/>
  <c r="I16" i="33"/>
  <c r="I13" i="33"/>
  <c r="I12" i="33"/>
  <c r="I7" i="33"/>
  <c r="J17" i="33"/>
  <c r="J5" i="33"/>
  <c r="J20" i="33"/>
  <c r="I17" i="33"/>
  <c r="J15" i="33"/>
  <c r="I10" i="33"/>
  <c r="I5" i="33"/>
  <c r="J14" i="33"/>
  <c r="J12" i="33"/>
  <c r="I20" i="33"/>
  <c r="I14" i="33"/>
  <c r="I6" i="33"/>
  <c r="C14" i="33"/>
  <c r="J7" i="33"/>
  <c r="H11" i="33"/>
  <c r="C26" i="36" s="1"/>
  <c r="H20" i="33"/>
  <c r="G19" i="33"/>
  <c r="H19" i="33"/>
  <c r="J11" i="33"/>
  <c r="C8" i="33"/>
  <c r="E16" i="33"/>
  <c r="F19" i="33"/>
  <c r="D19" i="33"/>
  <c r="C19" i="33"/>
  <c r="C6" i="33"/>
  <c r="G7" i="33"/>
  <c r="C9" i="33"/>
  <c r="G10" i="33"/>
  <c r="D12" i="33"/>
  <c r="H13" i="33"/>
  <c r="C28" i="36" s="1"/>
  <c r="C15" i="33"/>
  <c r="G16" i="33"/>
  <c r="C18" i="33"/>
  <c r="D20" i="33"/>
  <c r="E19" i="33"/>
  <c r="E20" i="33"/>
  <c r="J19" i="33"/>
  <c r="J10" i="33" l="1"/>
  <c r="L10" i="33" s="1"/>
  <c r="J5" i="42"/>
  <c r="J6" i="42"/>
  <c r="E10" i="42"/>
  <c r="C10" i="42"/>
  <c r="F10" i="42"/>
  <c r="H38" i="36"/>
  <c r="H50" i="36"/>
  <c r="H62" i="36"/>
  <c r="H74" i="36"/>
  <c r="H86" i="36"/>
  <c r="H98" i="36"/>
  <c r="H110" i="36"/>
  <c r="H122" i="36"/>
  <c r="H39" i="36"/>
  <c r="H51" i="36"/>
  <c r="H63" i="36"/>
  <c r="H75" i="36"/>
  <c r="H87" i="36"/>
  <c r="H99" i="36"/>
  <c r="H111" i="36"/>
  <c r="H123" i="36"/>
  <c r="H40" i="36"/>
  <c r="H52" i="36"/>
  <c r="H64" i="36"/>
  <c r="H76" i="36"/>
  <c r="H88" i="36"/>
  <c r="H100" i="36"/>
  <c r="H112" i="36"/>
  <c r="H124" i="36"/>
  <c r="H41" i="36"/>
  <c r="H53" i="36"/>
  <c r="H65" i="36"/>
  <c r="H77" i="36"/>
  <c r="H89" i="36"/>
  <c r="H101" i="36"/>
  <c r="H113" i="36"/>
  <c r="H42" i="36"/>
  <c r="H54" i="36"/>
  <c r="H66" i="36"/>
  <c r="H78" i="36"/>
  <c r="H90" i="36"/>
  <c r="H102" i="36"/>
  <c r="H114" i="36"/>
  <c r="H125" i="36"/>
  <c r="H71" i="36"/>
  <c r="H107" i="36"/>
  <c r="H43" i="36"/>
  <c r="H55" i="36"/>
  <c r="H67" i="36"/>
  <c r="H79" i="36"/>
  <c r="H91" i="36"/>
  <c r="H103" i="36"/>
  <c r="H115" i="36"/>
  <c r="H59" i="36"/>
  <c r="H119" i="36"/>
  <c r="H44" i="36"/>
  <c r="H56" i="36"/>
  <c r="H68" i="36"/>
  <c r="H80" i="36"/>
  <c r="H92" i="36"/>
  <c r="H104" i="36"/>
  <c r="H116" i="36"/>
  <c r="H95" i="36"/>
  <c r="H45" i="36"/>
  <c r="H57" i="36"/>
  <c r="H69" i="36"/>
  <c r="H81" i="36"/>
  <c r="H93" i="36"/>
  <c r="H105" i="36"/>
  <c r="H117" i="36"/>
  <c r="H47" i="36"/>
  <c r="H46" i="36"/>
  <c r="H58" i="36"/>
  <c r="H70" i="36"/>
  <c r="H82" i="36"/>
  <c r="H94" i="36"/>
  <c r="H106" i="36"/>
  <c r="H118" i="36"/>
  <c r="H83" i="36"/>
  <c r="H48" i="36"/>
  <c r="H60" i="36"/>
  <c r="H72" i="36"/>
  <c r="H84" i="36"/>
  <c r="H96" i="36"/>
  <c r="H108" i="36"/>
  <c r="H120" i="36"/>
  <c r="H49" i="36"/>
  <c r="H61" i="36"/>
  <c r="H73" i="36"/>
  <c r="H85" i="36"/>
  <c r="H97" i="36"/>
  <c r="H109" i="36"/>
  <c r="H121" i="36"/>
  <c r="L19" i="33"/>
  <c r="L13" i="33"/>
  <c r="L9" i="33"/>
  <c r="L8" i="33"/>
  <c r="L15" i="33"/>
  <c r="L11" i="33"/>
  <c r="L6" i="33"/>
  <c r="L16" i="33"/>
  <c r="L20" i="33"/>
  <c r="L17" i="33"/>
  <c r="L14" i="33"/>
  <c r="L12" i="33"/>
  <c r="F21" i="33"/>
  <c r="C21" i="33"/>
  <c r="L7" i="33"/>
  <c r="D21" i="33"/>
  <c r="E21" i="33"/>
  <c r="L18" i="33"/>
  <c r="G21" i="33"/>
  <c r="H21" i="33"/>
  <c r="L5" i="33"/>
  <c r="B54" i="38" a="1"/>
  <c r="B68" i="38" a="1"/>
  <c r="C90" i="38" a="1"/>
  <c r="B22" i="38" a="1"/>
  <c r="B4" i="38" a="1"/>
  <c r="A53" i="38" a="1"/>
  <c r="B50" i="38" a="1"/>
  <c r="B27" i="38" a="1"/>
  <c r="A67" i="38" a="1"/>
  <c r="B47" i="38" a="1"/>
  <c r="B20" i="38" a="1"/>
  <c r="B77" i="38" a="1"/>
  <c r="B70" i="38" a="1"/>
  <c r="B84" i="38" a="1"/>
  <c r="A49" i="38" a="1"/>
  <c r="B89" i="38" a="1"/>
  <c r="B38" i="38" a="1"/>
  <c r="B57" i="38" a="1"/>
  <c r="B80" i="38" a="1"/>
  <c r="A76" i="38" a="1"/>
  <c r="B73" i="38" a="1"/>
  <c r="A56" i="38" a="1"/>
  <c r="A3" i="38" a="1"/>
  <c r="B62" i="38" a="1"/>
  <c r="J10" i="42" l="1"/>
  <c r="A53" i="38"/>
  <c r="B4" i="38"/>
  <c r="B73" i="38"/>
  <c r="B57" i="38"/>
  <c r="B20" i="38"/>
  <c r="A49" i="38"/>
  <c r="B77" i="38"/>
  <c r="B54" i="38"/>
  <c r="B70" i="38"/>
  <c r="C90" i="38"/>
  <c r="A76" i="38"/>
  <c r="B27" i="38"/>
  <c r="B62" i="38"/>
  <c r="B84" i="38"/>
  <c r="B50" i="38"/>
  <c r="A67" i="38"/>
  <c r="B38" i="38"/>
  <c r="B22" i="38"/>
  <c r="B80" i="38"/>
  <c r="B89" i="38"/>
  <c r="B47" i="38"/>
  <c r="A56" i="38"/>
  <c r="B68" i="38"/>
  <c r="B28" i="38" a="1"/>
  <c r="B28" i="38" s="1"/>
  <c r="A28" i="38" a="1"/>
  <c r="A28" i="38" s="1"/>
  <c r="A85" i="38" a="1"/>
  <c r="A85" i="38" s="1"/>
  <c r="B85" i="38" a="1"/>
  <c r="B85" i="38" s="1"/>
  <c r="A35" i="38" a="1"/>
  <c r="A35" i="38" s="1"/>
  <c r="B35" i="38" a="1"/>
  <c r="B35" i="38" s="1"/>
  <c r="B81" i="38" a="1"/>
  <c r="B81" i="38" s="1"/>
  <c r="A81" i="38" a="1"/>
  <c r="A81" i="38" s="1"/>
  <c r="B44" i="38" a="1"/>
  <c r="B44" i="38" s="1"/>
  <c r="A44" i="38" a="1"/>
  <c r="A44" i="38" s="1"/>
  <c r="A19" i="38" a="1"/>
  <c r="A19" i="38" s="1"/>
  <c r="B19" i="38" a="1"/>
  <c r="B19" i="38" s="1"/>
  <c r="B53" i="38" a="1"/>
  <c r="B53" i="38" s="1"/>
  <c r="A4" i="38" a="1"/>
  <c r="A4" i="38" s="1"/>
  <c r="A73" i="38" a="1"/>
  <c r="A73" i="38" s="1"/>
  <c r="A23" i="38" a="1"/>
  <c r="A23" i="38" s="1"/>
  <c r="B23" i="38" a="1"/>
  <c r="B23" i="38" s="1"/>
  <c r="B69" i="38" a="1"/>
  <c r="B69" i="38" s="1"/>
  <c r="A69" i="38" a="1"/>
  <c r="A69" i="38" s="1"/>
  <c r="B32" i="38" a="1"/>
  <c r="B32" i="38" s="1"/>
  <c r="A32" i="38" a="1"/>
  <c r="A32" i="38" s="1"/>
  <c r="A7" i="38" a="1"/>
  <c r="A7" i="38" s="1"/>
  <c r="B7" i="38" a="1"/>
  <c r="B7" i="38" s="1"/>
  <c r="B41" i="38" a="1"/>
  <c r="B41" i="38" s="1"/>
  <c r="A41" i="38" a="1"/>
  <c r="A41" i="38" s="1"/>
  <c r="A87" i="38" a="1"/>
  <c r="A87" i="38" s="1"/>
  <c r="B87" i="38" a="1"/>
  <c r="B87" i="38" s="1"/>
  <c r="B61" i="38" a="1"/>
  <c r="B61" i="38" s="1"/>
  <c r="A61" i="38" a="1"/>
  <c r="A61" i="38" s="1"/>
  <c r="A11" i="38" a="1"/>
  <c r="A11" i="38" s="1"/>
  <c r="B11" i="38" a="1"/>
  <c r="B11" i="38" s="1"/>
  <c r="A57" i="38" a="1"/>
  <c r="A57" i="38" s="1"/>
  <c r="A20" i="38" a="1"/>
  <c r="A20" i="38" s="1"/>
  <c r="B78" i="38" a="1"/>
  <c r="B78" i="38" s="1"/>
  <c r="A78" i="38" a="1"/>
  <c r="A78" i="38" s="1"/>
  <c r="B29" i="38" a="1"/>
  <c r="B29" i="38" s="1"/>
  <c r="A29" i="38" a="1"/>
  <c r="A29" i="38" s="1"/>
  <c r="B75" i="38" a="1"/>
  <c r="B75" i="38" s="1"/>
  <c r="A75" i="38" a="1"/>
  <c r="A75" i="38" s="1"/>
  <c r="B49" i="38" a="1"/>
  <c r="B49" i="38" s="1"/>
  <c r="A12" i="38" a="1"/>
  <c r="A12" i="38" s="1"/>
  <c r="B12" i="38" a="1"/>
  <c r="B12" i="38" s="1"/>
  <c r="B45" i="38" a="1"/>
  <c r="B45" i="38" s="1"/>
  <c r="A45" i="38" a="1"/>
  <c r="A45" i="38" s="1"/>
  <c r="A8" i="38" a="1"/>
  <c r="A8" i="38" s="1"/>
  <c r="B8" i="38" a="1"/>
  <c r="B8" i="38" s="1"/>
  <c r="B66" i="38" a="1"/>
  <c r="B66" i="38" s="1"/>
  <c r="A66" i="38" a="1"/>
  <c r="A66" i="38" s="1"/>
  <c r="B17" i="38" a="1"/>
  <c r="B17" i="38" s="1"/>
  <c r="A17" i="38" a="1"/>
  <c r="A17" i="38" s="1"/>
  <c r="B63" i="38" a="1"/>
  <c r="B63" i="38" s="1"/>
  <c r="A63" i="38" a="1"/>
  <c r="A63" i="38" s="1"/>
  <c r="B26" i="38" a="1"/>
  <c r="B26" i="38" s="1"/>
  <c r="A26" i="38" a="1"/>
  <c r="A26" i="38" s="1"/>
  <c r="A59" i="38" a="1"/>
  <c r="A59" i="38" s="1"/>
  <c r="B59" i="38" a="1"/>
  <c r="B59" i="38" s="1"/>
  <c r="A10" i="38" a="1"/>
  <c r="A10" i="38" s="1"/>
  <c r="B10" i="38" a="1"/>
  <c r="B10" i="38" s="1"/>
  <c r="A77" i="38" a="1"/>
  <c r="A77" i="38" s="1"/>
  <c r="B37" i="38" a="1"/>
  <c r="B37" i="38" s="1"/>
  <c r="A37" i="38" a="1"/>
  <c r="A37" i="38" s="1"/>
  <c r="A82" i="38" a="1"/>
  <c r="A82" i="38" s="1"/>
  <c r="B82" i="38" a="1"/>
  <c r="B82" i="38" s="1"/>
  <c r="B33" i="38" a="1"/>
  <c r="B33" i="38" s="1"/>
  <c r="A33" i="38" a="1"/>
  <c r="A33" i="38" s="1"/>
  <c r="A72" i="38" a="1"/>
  <c r="A72" i="38" s="1"/>
  <c r="B72" i="38" a="1"/>
  <c r="B72" i="38" s="1"/>
  <c r="A54" i="38" a="1"/>
  <c r="A54" i="38" s="1"/>
  <c r="B5" i="38" a="1"/>
  <c r="B5" i="38" s="1"/>
  <c r="A5" i="38" a="1"/>
  <c r="A5" i="38" s="1"/>
  <c r="B51" i="38" a="1"/>
  <c r="B51" i="38" s="1"/>
  <c r="A51" i="38" a="1"/>
  <c r="A51" i="38" s="1"/>
  <c r="A86" i="38" a="1"/>
  <c r="A86" i="38" s="1"/>
  <c r="B86" i="38" a="1"/>
  <c r="B86" i="38" s="1"/>
  <c r="B25" i="38" a="1"/>
  <c r="B25" i="38" s="1"/>
  <c r="A25" i="38" a="1"/>
  <c r="A25" i="38" s="1"/>
  <c r="A70" i="38" a="1"/>
  <c r="A70" i="38" s="1"/>
  <c r="B21" i="38" a="1"/>
  <c r="B21" i="38" s="1"/>
  <c r="A21" i="38" a="1"/>
  <c r="A21" i="38" s="1"/>
  <c r="B36" i="38" a="1"/>
  <c r="B36" i="38" s="1"/>
  <c r="A36" i="38" a="1"/>
  <c r="A36" i="38" s="1"/>
  <c r="A42" i="38" a="1"/>
  <c r="A42" i="38" s="1"/>
  <c r="B42" i="38" a="1"/>
  <c r="B42" i="38" s="1"/>
  <c r="A88" i="38" a="1"/>
  <c r="A88" i="38" s="1"/>
  <c r="B88" i="38" a="1"/>
  <c r="B88" i="38" s="1"/>
  <c r="B39" i="38" a="1"/>
  <c r="B39" i="38" s="1"/>
  <c r="A39" i="38" a="1"/>
  <c r="A39" i="38" s="1"/>
  <c r="A74" i="38" a="1"/>
  <c r="A74" i="38" s="1"/>
  <c r="B74" i="38" a="1"/>
  <c r="B74" i="38" s="1"/>
  <c r="A13" i="38" a="1"/>
  <c r="A13" i="38" s="1"/>
  <c r="B13" i="38" a="1"/>
  <c r="B13" i="38" s="1"/>
  <c r="B58" i="38" a="1"/>
  <c r="B58" i="38" s="1"/>
  <c r="A58" i="38" a="1"/>
  <c r="A58" i="38" s="1"/>
  <c r="A9" i="38" a="1"/>
  <c r="A9" i="38" s="1"/>
  <c r="B9" i="38" a="1"/>
  <c r="B9" i="38" s="1"/>
  <c r="A30" i="38" a="1"/>
  <c r="A30" i="38" s="1"/>
  <c r="B30" i="38" a="1"/>
  <c r="B30" i="38" s="1"/>
  <c r="B76" i="38" a="1"/>
  <c r="B76" i="38" s="1"/>
  <c r="A27" i="38" a="1"/>
  <c r="A27" i="38" s="1"/>
  <c r="A62" i="38" a="1"/>
  <c r="A62" i="38" s="1"/>
  <c r="B48" i="38" a="1"/>
  <c r="B48" i="38" s="1"/>
  <c r="A48" i="38" a="1"/>
  <c r="A48" i="38" s="1"/>
  <c r="B46" i="38" a="1"/>
  <c r="B46" i="38" s="1"/>
  <c r="A46" i="38" a="1"/>
  <c r="A46" i="38" s="1"/>
  <c r="A84" i="38" a="1"/>
  <c r="A84" i="38" s="1"/>
  <c r="B79" i="38" a="1"/>
  <c r="B79" i="38" s="1"/>
  <c r="A79" i="38" a="1"/>
  <c r="A79" i="38" s="1"/>
  <c r="A18" i="38" a="1"/>
  <c r="A18" i="38" s="1"/>
  <c r="B18" i="38" a="1"/>
  <c r="B18" i="38" s="1"/>
  <c r="B64" i="38" a="1"/>
  <c r="B64" i="38" s="1"/>
  <c r="A64" i="38" a="1"/>
  <c r="A64" i="38" s="1"/>
  <c r="A15" i="38" a="1"/>
  <c r="A15" i="38" s="1"/>
  <c r="B15" i="38" a="1"/>
  <c r="B15" i="38" s="1"/>
  <c r="A50" i="38" a="1"/>
  <c r="A50" i="38" s="1"/>
  <c r="A83" i="38" a="1"/>
  <c r="A83" i="38" s="1"/>
  <c r="B83" i="38" a="1"/>
  <c r="B83" i="38" s="1"/>
  <c r="B34" i="38" a="1"/>
  <c r="B34" i="38" s="1"/>
  <c r="A34" i="38" a="1"/>
  <c r="A34" i="38" s="1"/>
  <c r="B24" i="38" a="1"/>
  <c r="B24" i="38" s="1"/>
  <c r="A24" i="38" a="1"/>
  <c r="A24" i="38" s="1"/>
  <c r="B67" i="38" a="1"/>
  <c r="B67" i="38" s="1"/>
  <c r="A6" i="38" a="1"/>
  <c r="A6" i="38" s="1"/>
  <c r="B6" i="38" a="1"/>
  <c r="B6" i="38" s="1"/>
  <c r="B52" i="38" a="1"/>
  <c r="B52" i="38" s="1"/>
  <c r="A52" i="38" a="1"/>
  <c r="A52" i="38" s="1"/>
  <c r="A38" i="38" a="1"/>
  <c r="A38" i="38" s="1"/>
  <c r="B71" i="38" a="1"/>
  <c r="B71" i="38" s="1"/>
  <c r="A71" i="38" a="1"/>
  <c r="A71" i="38" s="1"/>
  <c r="A22" i="38" a="1"/>
  <c r="A22" i="38" s="1"/>
  <c r="A80" i="38" a="1"/>
  <c r="A80" i="38" s="1"/>
  <c r="B55" i="38" a="1"/>
  <c r="B55" i="38" s="1"/>
  <c r="A55" i="38" a="1"/>
  <c r="A55" i="38" s="1"/>
  <c r="A89" i="38" a="1"/>
  <c r="A89" i="38" s="1"/>
  <c r="B40" i="38" a="1"/>
  <c r="B40" i="38" s="1"/>
  <c r="A40" i="38" a="1"/>
  <c r="A40" i="38" s="1"/>
  <c r="A43" i="38" a="1"/>
  <c r="A43" i="38" s="1"/>
  <c r="B43" i="38" a="1"/>
  <c r="B43" i="38" s="1"/>
  <c r="A14" i="38" a="1"/>
  <c r="A14" i="38" s="1"/>
  <c r="B14" i="38" a="1"/>
  <c r="B14" i="38" s="1"/>
  <c r="A47" i="38" a="1"/>
  <c r="A47" i="38" s="1"/>
  <c r="B60" i="38" a="1"/>
  <c r="B60" i="38" s="1"/>
  <c r="A60" i="38" a="1"/>
  <c r="A60" i="38" s="1"/>
  <c r="B56" i="38" a="1"/>
  <c r="B56" i="38" s="1"/>
  <c r="B31" i="38" a="1"/>
  <c r="B31" i="38" s="1"/>
  <c r="A31" i="38" a="1"/>
  <c r="A31" i="38" s="1"/>
  <c r="A65" i="38" a="1"/>
  <c r="A65" i="38" s="1"/>
  <c r="B65" i="38" a="1"/>
  <c r="B65" i="38" s="1"/>
  <c r="A16" i="38" a="1"/>
  <c r="A16" i="38" s="1"/>
  <c r="B16" i="38" a="1"/>
  <c r="B16" i="38" s="1"/>
  <c r="A68" i="38" a="1"/>
  <c r="A68" i="38" s="1"/>
  <c r="J12" i="42"/>
  <c r="J11" i="42"/>
  <c r="L23" i="33"/>
  <c r="L22" i="33"/>
  <c r="L21" i="33"/>
  <c r="A3" i="38"/>
  <c r="B3" i="38" a="1"/>
  <c r="B3" i="38" s="1"/>
  <c r="C35" i="38" a="1"/>
  <c r="C6" i="38" a="1"/>
  <c r="C25" i="38" a="1"/>
  <c r="C40" i="38" a="1"/>
  <c r="C39" i="38" a="1"/>
  <c r="C52" i="38" a="1"/>
  <c r="C72" i="38" a="1"/>
  <c r="C15" i="38" a="1"/>
  <c r="C9" i="38" a="1"/>
  <c r="C17" i="38" a="1"/>
  <c r="C63" i="38" a="1"/>
  <c r="C12" i="38" a="1"/>
  <c r="C82" i="38" a="1"/>
  <c r="C75" i="38" a="1"/>
  <c r="C45" i="38" a="1"/>
  <c r="C28" i="38" a="1"/>
  <c r="C11" i="38" a="1"/>
  <c r="C81" i="38" a="1"/>
  <c r="C8" i="38" a="1"/>
  <c r="C58" i="38" a="1"/>
  <c r="C83" i="38" a="1"/>
  <c r="C26" i="38" a="1"/>
  <c r="C23" i="38" a="1"/>
  <c r="C65" i="38" a="1"/>
  <c r="C59" i="38" a="1"/>
  <c r="C16" i="38" a="1"/>
  <c r="C85" i="38" a="1"/>
  <c r="C61" i="38" a="1"/>
  <c r="C86" i="38" a="1"/>
  <c r="C13" i="38" a="1"/>
  <c r="C36" i="38" a="1"/>
  <c r="C69" i="38" a="1"/>
  <c r="C21" i="38" a="1"/>
  <c r="C74" i="38" a="1"/>
  <c r="C46" i="38" a="1"/>
  <c r="C7" i="38" a="1"/>
  <c r="C42" i="38" a="1"/>
  <c r="C41" i="38" a="1"/>
  <c r="C88" i="38" a="1"/>
  <c r="C64" i="38" a="1"/>
  <c r="C43" i="38" a="1"/>
  <c r="C71" i="38" a="1"/>
  <c r="C10" i="38" a="1"/>
  <c r="C5" i="38" a="1"/>
  <c r="C79" i="38" a="1"/>
  <c r="C37" i="38" a="1"/>
  <c r="C18" i="38" a="1"/>
  <c r="C87" i="38" a="1"/>
  <c r="C32" i="38" a="1"/>
  <c r="C34" i="38" a="1"/>
  <c r="C51" i="38" a="1"/>
  <c r="C31" i="38" a="1"/>
  <c r="C33" i="38" a="1"/>
  <c r="C44" i="38" a="1"/>
  <c r="C60" i="38" a="1"/>
  <c r="C30" i="38" a="1"/>
  <c r="C48" i="38" a="1"/>
  <c r="C66" i="38" a="1"/>
  <c r="C14" i="38" a="1"/>
  <c r="C29" i="38" a="1"/>
  <c r="C55" i="38" a="1"/>
  <c r="C19" i="38" a="1"/>
  <c r="C78" i="38" a="1"/>
  <c r="C24" i="38" a="1"/>
  <c r="C47" i="38" l="1" a="1"/>
  <c r="C47" i="38" s="1"/>
  <c r="C54" i="38" a="1"/>
  <c r="C54" i="38" s="1"/>
  <c r="C70" i="38" a="1"/>
  <c r="C70" i="38" s="1"/>
  <c r="C49" i="38" a="1"/>
  <c r="C49" i="38" s="1"/>
  <c r="C27" i="38" a="1"/>
  <c r="C27" i="38" s="1"/>
  <c r="C68" i="38" a="1"/>
  <c r="C68" i="38" s="1"/>
  <c r="C76" i="38" a="1"/>
  <c r="C76" i="38" s="1"/>
  <c r="C33" i="38"/>
  <c r="C12" i="38"/>
  <c r="C61" i="38"/>
  <c r="C35" i="38"/>
  <c r="C86" i="38"/>
  <c r="C18" i="38"/>
  <c r="C19" i="38"/>
  <c r="C42" i="38"/>
  <c r="C44" i="38"/>
  <c r="C58" i="38"/>
  <c r="C10" i="38"/>
  <c r="C21" i="38"/>
  <c r="C59" i="38"/>
  <c r="C48" i="38"/>
  <c r="C74" i="38"/>
  <c r="C25" i="38"/>
  <c r="C63" i="38"/>
  <c r="C23" i="38"/>
  <c r="C31" i="38"/>
  <c r="C37" i="38"/>
  <c r="C29" i="38"/>
  <c r="C41" i="38"/>
  <c r="C55" i="38"/>
  <c r="C30" i="38"/>
  <c r="C51" i="38"/>
  <c r="C79" i="38"/>
  <c r="C9" i="38"/>
  <c r="C36" i="38"/>
  <c r="C8" i="38"/>
  <c r="C32" i="38"/>
  <c r="C71" i="38"/>
  <c r="C45" i="38"/>
  <c r="C69" i="38"/>
  <c r="C14" i="38"/>
  <c r="C26" i="38"/>
  <c r="C11" i="38"/>
  <c r="C16" i="38"/>
  <c r="C15" i="38"/>
  <c r="C85" i="38"/>
  <c r="C24" i="38"/>
  <c r="C88" i="38"/>
  <c r="C66" i="38"/>
  <c r="C78" i="38"/>
  <c r="C60" i="38"/>
  <c r="C34" i="38"/>
  <c r="C5" i="38"/>
  <c r="C7" i="38"/>
  <c r="C46" i="38"/>
  <c r="C81" i="38"/>
  <c r="C83" i="38"/>
  <c r="C13" i="38"/>
  <c r="C72" i="38"/>
  <c r="C52" i="38"/>
  <c r="C43" i="38"/>
  <c r="C40" i="38"/>
  <c r="C64" i="38"/>
  <c r="C39" i="38"/>
  <c r="C75" i="38"/>
  <c r="C65" i="38"/>
  <c r="C6" i="38"/>
  <c r="C82" i="38"/>
  <c r="C17" i="38"/>
  <c r="C87" i="38"/>
  <c r="C28" i="38"/>
  <c r="C67" i="38" a="1"/>
  <c r="C67" i="38" s="1"/>
  <c r="C57" i="38" a="1"/>
  <c r="C57" i="38" s="1"/>
  <c r="C56" i="38" a="1"/>
  <c r="C56" i="38" s="1"/>
  <c r="C22" i="38" a="1"/>
  <c r="C22" i="38" s="1"/>
  <c r="C50" i="38" a="1"/>
  <c r="C50" i="38" s="1"/>
  <c r="C73" i="38" a="1"/>
  <c r="C73" i="38" s="1"/>
  <c r="C84" i="38" a="1"/>
  <c r="C84" i="38" s="1"/>
  <c r="C4" i="38" a="1"/>
  <c r="C4" i="38" s="1"/>
  <c r="C89" i="38" a="1"/>
  <c r="C89" i="38" s="1"/>
  <c r="C80" i="38" a="1"/>
  <c r="C80" i="38" s="1"/>
  <c r="C77" i="38" a="1"/>
  <c r="C77" i="38" s="1"/>
  <c r="C38" i="38" a="1"/>
  <c r="C38" i="38" s="1"/>
  <c r="C20" i="38" a="1"/>
  <c r="C20" i="38" s="1"/>
  <c r="C62" i="38" a="1"/>
  <c r="C62" i="38" s="1"/>
  <c r="C53" i="38" a="1"/>
  <c r="C53" i="38" s="1"/>
  <c r="C3" i="38" a="1"/>
  <c r="C3" i="3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Wims\hq\GVA11\Home\vergest\My Documents\My Data Sources\SSAS201.who.int GDF GDF Cube.odc" keepAlive="1" name="SSAS201.who.int GDF GDF Cube" type="5" refreshedVersion="4" background="1">
    <dbPr connection="Provider=MSOLAP.4;Integrated Security=SSPI;Persist Security Info=True;Initial Catalog=GDF;Data Source=SSAS201.who.int;MDX Compatibility=1;Safety Options=2;MDX Missing Member Mode=Error" command="GDF Cube" commandType="1"/>
    <olapPr sendLocale="1" rowDrillCount="1000"/>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<sst xmlns="http://schemas.openxmlformats.org/spreadsheetml/2006/main" count="5914" uniqueCount="2168">
  <si>
    <t xml:space="preserve">GDF TB Diagnostics Product categories </t>
  </si>
  <si>
    <t>Please click any category  to view the full product specifications</t>
  </si>
  <si>
    <t>Quantity 
to order</t>
  </si>
  <si>
    <r>
      <rPr>
        <b/>
        <sz val="18"/>
        <color rgb="FF003366"/>
        <rFont val="Calibri"/>
        <family val="2"/>
        <scheme val="minor"/>
      </rPr>
      <t xml:space="preserve">Product price </t>
    </r>
    <r>
      <rPr>
        <b/>
        <sz val="12"/>
        <color rgb="FF003366"/>
        <rFont val="Calibri"/>
        <family val="2"/>
        <scheme val="minor"/>
      </rPr>
      <t xml:space="preserve">
</t>
    </r>
    <r>
      <rPr>
        <b/>
        <sz val="9"/>
        <color rgb="FF003366"/>
        <rFont val="Calibri"/>
        <family val="2"/>
        <scheme val="minor"/>
      </rPr>
      <t xml:space="preserve">Concessional prices for the eligible countries are found here: </t>
    </r>
    <r>
      <rPr>
        <b/>
        <u/>
        <sz val="9"/>
        <color rgb="FF0070C0"/>
        <rFont val="Calibri"/>
        <family val="2"/>
        <scheme val="minor"/>
      </rPr>
      <t>https://dxc-marketplace.finddx.org/pages/accessible-price-agreements</t>
    </r>
    <r>
      <rPr>
        <b/>
        <sz val="9"/>
        <color rgb="FF003366"/>
        <rFont val="Calibri"/>
        <family val="2"/>
        <scheme val="minor"/>
      </rPr>
      <t>. For the Non concessional prices of the non-eligible countries, please contact the GDF Country Supply Officer in charge.</t>
    </r>
  </si>
  <si>
    <t>Product transport type and packaging</t>
  </si>
  <si>
    <t>Product information</t>
  </si>
  <si>
    <t>Products links</t>
  </si>
  <si>
    <t>GDF Code</t>
  </si>
  <si>
    <t>Product Name</t>
  </si>
  <si>
    <t>Pack size</t>
  </si>
  <si>
    <t>Minimum remaining shelf life when requesting shelf life approval</t>
  </si>
  <si>
    <t>Product technical specifications</t>
  </si>
  <si>
    <t>Supplier</t>
  </si>
  <si>
    <t>Indicative 
FCA Price</t>
  </si>
  <si>
    <t>Currency</t>
  </si>
  <si>
    <t>Total Cost</t>
  </si>
  <si>
    <t>Transport type</t>
  </si>
  <si>
    <t>Weight
Kg</t>
  </si>
  <si>
    <t>Depth
cm</t>
  </si>
  <si>
    <t>Width 
cm</t>
  </si>
  <si>
    <t>Height
 cm</t>
  </si>
  <si>
    <t>Volume
m3</t>
  </si>
  <si>
    <t>Manufacturer product code</t>
  </si>
  <si>
    <t>HS Code</t>
  </si>
  <si>
    <t>Product picture, Product information link</t>
  </si>
  <si>
    <t>1. DETECTION AND RESISTANCE OF MTB</t>
  </si>
  <si>
    <t>1.1 MOLECULAR TESTING: POC / NEAR-POC</t>
  </si>
  <si>
    <t>1.1.1 Truenat MTB equipment</t>
  </si>
  <si>
    <t>Truelab Uno Dx Workstation (623010001)</t>
  </si>
  <si>
    <t>1 set</t>
  </si>
  <si>
    <t>N/A</t>
  </si>
  <si>
    <r>
      <t xml:space="preserve">Truelab Real Time Quantitative micro PCR System to run 10 -12 samples / 8 hours. The workstation has Optics: Fluorescence, Three Wavelength with a speed of 40 cycles of PCR/35 minutes. Interface: Wi-Fi, 3G, Bluetooth with Auto-calibration with a memory of 20,000 test results; Operating temperature: 15-40oC, RH: 10 -80%; Display Capacitive 5” Touch Screen LCD Display. The initial period of the warranty is 12 months from the date of acceptance of the goods following their successful installation at site, or 14 months form date of invoice, whichever is earlier.
This item includes:
1 Truelab Uno Dx Real Time Quantitative micro PCR Analyzer (603021001),
1 Trueprep AUTO v2 Universal Cartridges based sample prep device (603042001);
1 Truelab micro PCR Printer (603050001),
1 Truepet SPA fixed volume precision micropipette-6 µl (604070006),
1 Field carry case (603120001) and accessories relevant to the equipment
Truelab Software updates are offered for FREE- subject to Internet /WIFI connectivity of the installed devices at their respective sites.
</t>
    </r>
    <r>
      <rPr>
        <sz val="11"/>
        <color rgb="FF0070C0"/>
        <rFont val="Calibri"/>
        <family val="2"/>
        <scheme val="minor"/>
      </rPr>
      <t>For the purchase of this Workstation, the following must be procured in the same quantity: the Truelab and Trueprep installation and training, as well as the Truelab UNO DX Workstation extended warranty 1 year (or the number rof years needed).
Additionally, it is strongly recommended to procure the Truelux Portable Power Station separately. This power station serves as a backup in case of electricity outages, ensuring continuous operation of the Truelab workstation for sample processing, particularly in remote areas where many end users are located.</t>
    </r>
  </si>
  <si>
    <t>Molbio Diagnostics</t>
  </si>
  <si>
    <t>USD</t>
  </si>
  <si>
    <t>General Cargo UN 3481
UN 3481, Section II, PI -967 as per ICAO/IATA
Lithium-ion batteries contained in equipment</t>
  </si>
  <si>
    <t>https://www.molbiodiagnostics.com/product_details.php?id=44</t>
  </si>
  <si>
    <t>Truelab Duo Workstation (643010001)</t>
  </si>
  <si>
    <r>
      <t xml:space="preserve">Truelab Real Time Quantitative micro PCR System to run 22 -25 samples / 8 hours. The workstation has Optics: Fluorescence, Three Wavelength with a speed of  40 cycles of PCR/35 minutes. Interface: Wi-Fi, 3G, Bluetooth with Auto-calibration with a memory of 20,000 test results; Operating temperature: 15-40oC, RH: 10 -80%; Display Capacitive 5” Touch Screen LCD Display. The initial period of the warranty is 12 months from the date of acceptance of the goods following their successful installation at site, or 14 months form date of invoice, whichever is earlier.
This item includes:
1 Truelab duo Real Time Quantitative micro PCR Analyzer (603022001),
1 Trueprep AUTO v2 Universal Cartridges based sample prep device (603042001);
1 Truelab micro PCR Printer (603050001),
1 Truepet fixed micropipette-6 µl (604070006) and accessories relevant to the equipment
Truelab Software updates are offered for FREE- subject to Internet /WIFI connectivity of the installed devices at their respective sites.
</t>
    </r>
    <r>
      <rPr>
        <sz val="11"/>
        <color rgb="FF0070C0"/>
        <rFont val="Calibri"/>
        <family val="2"/>
        <scheme val="minor"/>
      </rPr>
      <t>For the purchase of this Workstation, the following must be procured in the same quantity: the Truelab and Trueprep installation and training, as well as the Truelab DUO Workstation extended warranty 1 year (or the number rof years needed).
Additionally, it is strongly recommended to procure the Truelux Portable Power Station separately. This power station serves as a backup in case of electricity outages, ensuring continuous operation of the Truelab workstation for sample processing, particularly in remote areas where many end users are located.</t>
    </r>
  </si>
  <si>
    <t>https://www.molbiodiagnostics.com/product_details.php?id=45</t>
  </si>
  <si>
    <t>Truelab Quattro Workstation (653010001)</t>
  </si>
  <si>
    <r>
      <t xml:space="preserve">Truelab Real Time Quantitative micro PCR System to run 42 -45 samples / 8 hours. The workstation has Optics: Fluorescence, Three Wavelength with a speed of  40 cycles of PCR/35 minutes. Interface: Wi-Fi, 3G, Bluetooth with Auto-calibration with a memory of 20,000 test results; Operating temperature: 15-40oC, RH: 10 -80%; Display Capacitive 5” Touch Screen LCD Display. The initial period of the warranty is 12 months from the date of acceptance of the goods following their successful installation at site, or 14 months form date of invoice, whichever is earlier.
This item includes:
1 Truelab Quattro Real Time Quantitative micro PCR Analyzer (603023001),
2 Trueprep AUTO v2 Universal Cartridges based sample prep device (603042001);
1 Truelab micro PCR Printer (603050001),
1 Truepet fixed micropipette-6 µl (604070006) and accessories relevant to the equipment
Truelab Software updates are offered for FREE- subject to Internet /WIFI connectivity of the installed devices at their respective sites.
</t>
    </r>
    <r>
      <rPr>
        <sz val="11"/>
        <color rgb="FF0070C0"/>
        <rFont val="Calibri"/>
        <family val="2"/>
        <scheme val="minor"/>
      </rPr>
      <t>For the purchase of this Workstation, the following must be procured in the same quantity: the Truelab and Trueprep installation and training, as well as the Truelab Quattro Workstation extended warranty 1 year (or the number rof years needed).
Additionally, it is strongly recommended to procure the Truelux Portable Power Station separately. This power station serves as a backup in case of electricity outages, ensuring continuous operation of the Truelab workstation for sample processing, particularly in remote areas where many end users are located.</t>
    </r>
  </si>
  <si>
    <t>https://www.molbiodiagnostics.com/product_details.php?id=46</t>
  </si>
  <si>
    <t>Truelux Portable Power Station kit (501011001)</t>
  </si>
  <si>
    <t>1 kit</t>
  </si>
  <si>
    <r>
      <t xml:space="preserve">The Truelux Portable Power Station kit is used with Truelab Uno Dx, Truelab Duo or Truelab Quattro Workstations. 1 unit of the Truelux Portable Power Station kit should be procured for each workstation. The Truelux Portable Power Station kit consist of the below 3 products:
</t>
    </r>
    <r>
      <rPr>
        <u/>
        <sz val="11"/>
        <rFont val="Calibri"/>
        <family val="2"/>
        <scheme val="minor"/>
      </rPr>
      <t xml:space="preserve">1. The Truelux Solar Power Station tech specs (501001001):
</t>
    </r>
    <r>
      <rPr>
        <sz val="11"/>
        <rFont val="Calibri"/>
        <family val="2"/>
        <scheme val="minor"/>
      </rPr>
      <t>· Power output: 256W Continuous/ Battery capacity: 768Wh|12.8V/60Ah
· Input: 1x Port (MC4) 24V/10A (Wall charging) / 19V/9.1A (Solar charging)
2</t>
    </r>
    <r>
      <rPr>
        <u/>
        <sz val="11"/>
        <rFont val="Calibri"/>
        <family val="2"/>
        <scheme val="minor"/>
      </rPr>
      <t xml:space="preserve">. The Truelux Standard Solar Panel tech specs (501002001):
</t>
    </r>
    <r>
      <rPr>
        <sz val="11"/>
        <rFont val="Calibri"/>
        <family val="2"/>
        <scheme val="minor"/>
      </rPr>
      <t xml:space="preserve">· Maximum Power Output : 330 Wp / Cell Type : Poly Crystalline
· No. of Cells per fold/Module : 12x6 = 72
· Open Circuit Voltage Voc : 46.24V / Short Circuit Current Isc : 9.31 A
· Maximum Operating Voltage Vmp : 37.67V / Maximum Operating Current Imp : 8.79 A
· Front cover : Tempered &amp; Low iron glass
</t>
    </r>
    <r>
      <rPr>
        <u/>
        <sz val="11"/>
        <rFont val="Calibri"/>
        <family val="2"/>
        <scheme val="minor"/>
      </rPr>
      <t>3. The Truelux Battery tech specs (501003001):</t>
    </r>
    <r>
      <rPr>
        <sz val="11"/>
        <rFont val="Calibri"/>
        <family val="2"/>
        <scheme val="minor"/>
      </rPr>
      <t xml:space="preserve">
· Nominal Voltage: 12.8V
· Rated Capacity: 60Ah   Output: 1x USB 5V/2A 3x 5.5mm Port (DC5521) 10V/5A
</t>
    </r>
    <r>
      <rPr>
        <sz val="11"/>
        <color rgb="FF0070C0"/>
        <rFont val="Calibri"/>
        <family val="2"/>
        <scheme val="minor"/>
      </rPr>
      <t>The Truelux Portable Power Station serves as a backup solution in case of electricity outages, ensuring the continuous operation of the Truelab workstation for sample processing, especially in remote areas where many end users are located.</t>
    </r>
  </si>
  <si>
    <t>General Cargo UN 3481
UN 3481, Section I, PI -966 as per ICAO/IATA
Lithium-ion batteries packed with equipment</t>
  </si>
  <si>
    <t>Not available</t>
  </si>
  <si>
    <t>1.1.2 Truenat MTB reagents</t>
  </si>
  <si>
    <t>Truenat MTB, 5 tests (601030005)</t>
  </si>
  <si>
    <t>5 tests</t>
  </si>
  <si>
    <t>19 months</t>
  </si>
  <si>
    <r>
      <t xml:space="preserve">Chip-based Real Time PCR test for Mycobacterium tuberculosis. Assay based on Taqman chemistry with minimal sample requirement @ 6µL. Test Duration: 35 minutes. 
This item includes:
A. Individually sealed pouches with: Truenat MTB micro PCR chip; Microtube with freeze dried PCR reagents; DNase &amp; RNase free pipette tip and Desiccant pouch.
B. Trueprep AUTO v2 Universal Cartridge Based sample prep kit.
C. Trueprep AUTO MTB Sample Pre-treatment Pack (Sample pre-treatment pack for MTB samples).
D. Package Insert.
</t>
    </r>
    <r>
      <rPr>
        <sz val="11"/>
        <color theme="1"/>
        <rFont val="Calibri"/>
        <family val="2"/>
      </rPr>
      <t>·</t>
    </r>
    <r>
      <rPr>
        <sz val="8.8000000000000007"/>
        <color theme="1"/>
        <rFont val="Calibri"/>
        <family val="2"/>
      </rPr>
      <t xml:space="preserve"> </t>
    </r>
    <r>
      <rPr>
        <sz val="11"/>
        <color indexed="30"/>
        <rFont val="Calibri"/>
        <family val="2"/>
      </rPr>
      <t>For an order of 100 tests (20 X 5 tests) or more, 20% of Truenat MTB RIF (any pack size: 5, 20 or 50 tests) will be supplied without any extra costs (at 0 USD). Given that the free 20% tests will not always end up in even quantity, a round up the quantities upwards will be ordered.
· For an order of 500 test (100 X 5 tests), one (1)Truenat Positive Control Kit - Panel I, will be supplied without any extra costs (at 0 USD).</t>
    </r>
  </si>
  <si>
    <t xml:space="preserve">CRT cargo (+15-+25°C) </t>
  </si>
  <si>
    <t>https://www.molbiodiagnostics.com/product_details.php?id=1</t>
  </si>
  <si>
    <t>Truenat MTB, 25 tests (601030025)</t>
  </si>
  <si>
    <t>25 tests</t>
  </si>
  <si>
    <r>
      <t xml:space="preserve">Chip-based Real Time PCR test for Mycobacterium tuberculosis. Assay based on Taqman chemistry with minimal sample requirement @ 6µL. Test Duration: 35 minutes. 
This item includes:
A. Individually sealed pouches with: Truenat MTB micro PCR chip; Microtube with freeze dried PCR reagents; DNase &amp; RNase free pipette tip and Desiccant pouch.
B. Trueprep AUTO v2 Universal Cartridge Based sample prep kit.
C. Trueprep AUTO MTB Sample Pre-treatment Pack (Sample pre-treatment pack for MTB samples).
D. Package Insert.
</t>
    </r>
    <r>
      <rPr>
        <sz val="11"/>
        <color indexed="30"/>
        <rFont val="Calibri"/>
        <family val="2"/>
      </rPr>
      <t>· For an order of 100 tests (5 X 20 tests) or more, 20% of Truenat MTB RIF (any pack size: 5, 20 or 50 tests) will be supplied without any extra costs (at 0 USD). Given that the free 20% tests will not always end up in even quantity, a round up the quantities upwards will be ordered.
· For an order of 500 test (25 X 20 tests), one (1)Truenat Positive Control Kit - Panel I, will be supplied without any extra costs (at 0 USD).</t>
    </r>
  </si>
  <si>
    <t>Truenat MTB, 50 tests (601030050)</t>
  </si>
  <si>
    <t>50 tests</t>
  </si>
  <si>
    <r>
      <t xml:space="preserve">Chip-based Real Time PCR test for Mycobacterium tuberculosis. Assay based on Taqman chemistry with minimal sample requirement @ 6µL. Test Duration: 35 minutes. 
This item includes:
A. Individually sealed pouches with: Truenat MTB micro PCR chip; Microtube with freeze dried PCR reagents; DNase &amp; RNase free pipette tip and Desiccant pouch.
B. Trueprep AUTO v2 Universal Cartridge Based sample prep kit.
C. Trueprep AUTO MTB Sample Pre-treatment Pack (Sample pre-treatment pack for MTB samples).
D. Package Insert.
</t>
    </r>
    <r>
      <rPr>
        <sz val="11"/>
        <color indexed="30"/>
        <rFont val="Calibri"/>
        <family val="2"/>
      </rPr>
      <t>· For an order of 100 tests (2 X 50 tests) or more, 20% of Truenat MTB RIF (any pack size: 5, 20 or 50 tests) will be supplied without any extra costs (at 0 USD). Given that the free 20% tests will not always end up in even quantity, a round up the quantities upwards will be ordered.
· For an order of 500 test (10 X 50 tests), one (1)Truenat Positive Control Kit - Panel I, will be supplied without any extra costs (at 0 USD).</t>
    </r>
  </si>
  <si>
    <t>Truenat MTB Plus, 5 tests (601130005)</t>
  </si>
  <si>
    <r>
      <t xml:space="preserve">Chip-based Real Time PCR test for Mycobacterium tuberculosis. High sensitive semi Quantitative detection and diagnosis of Mycobacterium tuberculosis (MTB) with minimal sample requirement @ 6µL. Duration: 35 minutes. 
This item includes:
A. Individually sealed pouches with: Truenat MTB Plus micro PCR chip; Microtube with freeze dried PCR reagents; DNase &amp; RNase free pipette tip and Desiccant pouch.
B. Trueprep AUTO v2 Universal Cartridge Based sample prep kit.
C. Trueprep AUTO MTB Sample Pre-treatment Pack (Sample pre-treatment pack for MTB samples).
D. Package Insert.
</t>
    </r>
    <r>
      <rPr>
        <sz val="11"/>
        <color indexed="30"/>
        <rFont val="Calibri"/>
        <family val="2"/>
      </rPr>
      <t>· For an order of 100 tests (20 X 5 tests) or more, 20% of Truenat MTB RIF (any pack size: 5, 20 or 50 tests) will be supplied without any extra costs (at 0 USD). Given that the free 20% tests will not always end up in even quantity, a round up the quantities upwards will be ordered.
· For an order of 500 test (100 X 5 tests), one (1)Truenat Positive Control Kit - Panel I, will be supplied without any extra costs (at 0 USD).</t>
    </r>
  </si>
  <si>
    <t>https://www.molbiodiagnostics.com/product_details.php?id=49</t>
  </si>
  <si>
    <t>Truenat MTB Plus, 25 tests (601130025)</t>
  </si>
  <si>
    <r>
      <t xml:space="preserve">Chip-based Real Time PCR test for Mycobacterium tuberculosis. High sensitive semi Quantitative detection and diagnosis of Mycobacterium tuberculosis (MTB) with minimal sample requirement @ 6µL. Duration: 35 minutes. 
This item includes:
A. Individually sealed pouches with: Truenat MTB Plus micro PCR chip; Microtube with freeze dried PCR reagents; DNase &amp; RNase free pipette tip and Desiccant pouch.
B Trueprep AUTO v2 Universal Cartridge Based sample prep kit.
C. Trueprep AUTO MTB Sample Pre-treatment Pack (Sample pre-treatment pack for MTB samples).
D. Package Insert.
</t>
    </r>
    <r>
      <rPr>
        <sz val="11"/>
        <color indexed="30"/>
        <rFont val="Calibri"/>
        <family val="2"/>
      </rPr>
      <t>· For an order of 100 tests (5 X 20 tests) or more, 20% of Truenat MTB RIF (any pack size: 5, 20 or 50 tests) will be supplied without any extra costs (at 0 USD). Given that the free 20% tests will not always end up in even quantity, a round up the quantities upwards will be ordered.
· For an order of 500 test (25 X 20 tests), one (1)Truenat Positive Control Kit - Panel I, will be supplied without any extra costs (at 0 USD).</t>
    </r>
  </si>
  <si>
    <t>Truenat MTB Plus, 50 tests (601130050)</t>
  </si>
  <si>
    <r>
      <t xml:space="preserve">Chip-based Real Time PCR test for Mycobacterium tuberculosis. High sensitive semi Quantitative detection and diagnosis of Mycobacterium tuberculosis (MTB) with minimal sample requirement @ 6µL. Duration: 35 minutes.
This item includes:
A. Individually sealed pouches with: Truenat MTB Plus micro PCR chip; Microtube with freeze dried PCR reagents; DNase &amp; RNase free pipette tip and Desiccant pouch.
B. Trueprep AUTO v2 Universal Cartridge Based sample prep kit.
C. Trueprep AUTO MTB Sample Pre-treatment Pack (Sample pre-treatment pack for MTB samples).
D. Package Insert.
</t>
    </r>
    <r>
      <rPr>
        <sz val="11"/>
        <color indexed="30"/>
        <rFont val="Calibri"/>
        <family val="2"/>
      </rPr>
      <t>· For an order of 100 tests (2 X 50 tests) or more, 20% of Truenat MTB RIF (any pack size: 5, 20 or 50 tests) will be supplied without any extra costs (at 0 USD). Given that the free 20% tests will not always end up in even quantity, a round up the quantities upwards will be ordered.
· For an order of 500 test (10 X 50 tests), one (1)Truenat Positive Control Kit - Panel I, will be supplied without any extra costs (at 0 USD).</t>
    </r>
  </si>
  <si>
    <t>Truenat MTB RIF, 5 tests (601210005)</t>
  </si>
  <si>
    <r>
      <t xml:space="preserve">Detection of Rifampicin resistance in Mycobacterium tuberculosis in Truenat MTB/MTB Plus positive human specimen and aids in the diagnosis of MDR-TB with minimal sample requirement @ 6µL. Duration: 1 hour. 
This item includes:
Individually sealed pouches with: Truenat MTB-RIF Dx micro PCR chip; Microtube with freeze dried PCR reagents; DNase &amp; RNase free pipette tip; Desiccant pouch and the package Insert.
</t>
    </r>
    <r>
      <rPr>
        <sz val="11"/>
        <color indexed="30"/>
        <rFont val="Calibri"/>
        <family val="2"/>
      </rPr>
      <t xml:space="preserve">20% of Truenat MTB RIF tests are free of cost (0 USD) when the quantity ordered of Truenat MTB tests or MTB Plus tests is above 100 tests. </t>
    </r>
  </si>
  <si>
    <t>https://www.molbiodiagnostics.com/product_details.php?id=25</t>
  </si>
  <si>
    <t>Truenat MTB RIF, 20 tests (601210020)</t>
  </si>
  <si>
    <t>20 tests</t>
  </si>
  <si>
    <t>Truenat MTB RIF, 50 tests (601210050)</t>
  </si>
  <si>
    <r>
      <t xml:space="preserve">Detection of Rifampicin resistance in Mycobacterium tuberculosis in Truenat MTB/MTB Plus positive human specimen and aids in the diagnosis of MDR-TB with minimal sample requirement @ 6µL. Duration: 1 hour. 
This item includes:
Individually sealed pouches with: Truenat MTB-RIF Dx micro PCR chip; Microtube with freeze dried PCR reagents; DNase &amp; RNase free pipette tip; Desiccant pouch and the package Insert.
</t>
    </r>
    <r>
      <rPr>
        <sz val="11"/>
        <color indexed="30"/>
        <rFont val="Calibri"/>
        <family val="2"/>
      </rPr>
      <t>20% of Truenat MTB RIF tests are free of cost (0 USD) when the quantity ordered of Truenat MTB tests or MTB Plus tests is above 100 tests.</t>
    </r>
  </si>
  <si>
    <t>1.1.3 Truenat consumables</t>
  </si>
  <si>
    <t>Truenat Positive Control Kit - Panel I (801010008)</t>
  </si>
  <si>
    <t>1 unit</t>
  </si>
  <si>
    <t>10 months</t>
  </si>
  <si>
    <r>
      <t xml:space="preserve">Control Kit for Truenat Chip-based micro PCR Tests: MTB, MTB Plus, MTB-RIF Dx, Beta CoV, SARS CoV-2, COVID-19 and H1N1.
item includes:
A. Individually sealed pouch, containing
1. A strip of 8 micro tubes each containing dried down Positive Control : 1 Strip.
2. A screw Cap vial containing 1 ml of Negative Control : 1 x 1 ml.
B. Package Insert
</t>
    </r>
    <r>
      <rPr>
        <sz val="11"/>
        <color rgb="FF0070C0"/>
        <rFont val="Calibri"/>
        <family val="2"/>
        <scheme val="minor"/>
      </rPr>
      <t>One (1)Truenat Positive Control Kit - Panel I is provided free of charge (0 USD), for every 500 Truenat MTB or Truenat MTB plus tests purchased</t>
    </r>
    <r>
      <rPr>
        <sz val="11"/>
        <color theme="1"/>
        <rFont val="Calibri"/>
        <family val="2"/>
        <scheme val="minor"/>
      </rPr>
      <t xml:space="preserve"> </t>
    </r>
  </si>
  <si>
    <t>https://www.molbiodiagnostics.com/product_details.php?id=59</t>
  </si>
  <si>
    <t>Suitcase for the Truelab Duo Workstation (603170001)</t>
  </si>
  <si>
    <t>Suitcase for the Truelab Duo Workstation - field case. The suitcase for the Truenat Duo workstation allows for the system to be easily transported for active case finding activities so the workstations can be easily and securely transported when needed.</t>
  </si>
  <si>
    <t>General Cargo</t>
  </si>
  <si>
    <t>9027/ 9090</t>
  </si>
  <si>
    <t>https://www.molbiodiagnostics.com/</t>
  </si>
  <si>
    <t>Suitcase for the Truelab Quattro Workstation (603180001)</t>
  </si>
  <si>
    <t>Suitcase for the Truelab Quattro Workstation - field case. The suitcase for the Truenat Quattro workstation allows for the system to be easily transported for active case finding activities so the workstations can be easily and securely transported when needed.</t>
  </si>
  <si>
    <t>1.1.4 Truenat services</t>
  </si>
  <si>
    <t>Truelab and Trueprep Installation and training</t>
  </si>
  <si>
    <r>
      <rPr>
        <b/>
        <sz val="11"/>
        <rFont val="Calibri"/>
        <family val="2"/>
      </rPr>
      <t xml:space="preserve">Installation include:
</t>
    </r>
    <r>
      <rPr>
        <sz val="11"/>
        <rFont val="Calibri"/>
        <family val="2"/>
      </rPr>
      <t xml:space="preserve">1. Location check for ideal work area;  Check for quality of power outlet especially earthing 
2. Unboxing and check equipment for damages; Installation of the equipment, inputting user information and checking for correct settings
3. Pairing of printer and attaching of antennas, checking communication settings including GPRS settings if opted for; Updating profiles
4. Performing soft calibration and Running positive and negative controls/ samples
5. Confirming proper functioning of the devices; Completing installation report 
In-country travel and labour of company's local agent
</t>
    </r>
    <r>
      <rPr>
        <b/>
        <sz val="11"/>
        <rFont val="Calibri"/>
        <family val="2"/>
      </rPr>
      <t xml:space="preserve">Training include:
</t>
    </r>
    <r>
      <rPr>
        <sz val="11"/>
        <rFont val="Calibri"/>
        <family val="2"/>
      </rPr>
      <t>1.Patient’s sample handling and Good laboratory practices/Decontamination Protocol.
2.Operation and Maintenance of Trueprep AUTO and Truelab Analyzer in detail.
3.Preparation of different types of samples (viz. Sputum, Blood, Serum Plasma etc.) using Trueprep Reagents and its extraction in Trueprep AUTO.
4.Loading of elute on Truenat chip and result analysis; Print the results using Truelab Micro PCR Printer via Bluetooth Connection; 
5. Proper Disposal of used  material after completion of test</t>
    </r>
  </si>
  <si>
    <t>Service</t>
  </si>
  <si>
    <t>Truelab UNO DX Workstation Extended warranty 1 year (2400000723)</t>
  </si>
  <si>
    <r>
      <t xml:space="preserve">Extended warranty  / Comprehensive Maintenance Contract (CMC) for the Truelab UNO DX Workstation for 1 year includes: 
</t>
    </r>
    <r>
      <rPr>
        <sz val="11"/>
        <rFont val="Calibri"/>
        <family val="2"/>
      </rPr>
      <t>·</t>
    </r>
    <r>
      <rPr>
        <sz val="8.8000000000000007"/>
        <rFont val="Calibri"/>
        <family val="2"/>
      </rPr>
      <t xml:space="preserve"> </t>
    </r>
    <r>
      <rPr>
        <sz val="11"/>
        <rFont val="Calibri"/>
        <family val="2"/>
        <scheme val="minor"/>
      </rPr>
      <t xml:space="preserve">Remote assistance / visit of service engineer and as necessary,
</t>
    </r>
    <r>
      <rPr>
        <sz val="11"/>
        <rFont val="Calibri"/>
        <family val="2"/>
      </rPr>
      <t>·</t>
    </r>
    <r>
      <rPr>
        <sz val="8.8000000000000007"/>
        <rFont val="Calibri"/>
        <family val="2"/>
      </rPr>
      <t xml:space="preserve"> </t>
    </r>
    <r>
      <rPr>
        <sz val="11"/>
        <rFont val="Calibri"/>
        <family val="2"/>
        <scheme val="minor"/>
      </rPr>
      <t xml:space="preserve">Repair and replacement of parts. If a machine is not repairable at site, a standby machine will be provided. If the machine needs to be replaced, free replacement will be provided at Molbio's cost.
</t>
    </r>
    <r>
      <rPr>
        <sz val="11"/>
        <rFont val="Calibri"/>
        <family val="2"/>
      </rPr>
      <t>·</t>
    </r>
    <r>
      <rPr>
        <sz val="8.8000000000000007"/>
        <rFont val="Calibri"/>
        <family val="2"/>
      </rPr>
      <t xml:space="preserve"> </t>
    </r>
    <r>
      <rPr>
        <sz val="11"/>
        <rFont val="Calibri"/>
        <family val="2"/>
        <scheme val="minor"/>
      </rPr>
      <t xml:space="preserve">In-country travel and labour of company's local agent
</t>
    </r>
    <r>
      <rPr>
        <sz val="11"/>
        <rFont val="Calibri"/>
        <family val="2"/>
      </rPr>
      <t>·</t>
    </r>
    <r>
      <rPr>
        <sz val="8.8000000000000007"/>
        <rFont val="Calibri"/>
        <family val="2"/>
      </rPr>
      <t xml:space="preserve"> </t>
    </r>
    <r>
      <rPr>
        <sz val="11"/>
        <rFont val="Calibri"/>
        <family val="2"/>
        <scheme val="minor"/>
      </rPr>
      <t>Calibration chips and material which is used as service items</t>
    </r>
  </si>
  <si>
    <t>Truelab DUO Workstation Extended warranty 1 year (2400000724)</t>
  </si>
  <si>
    <t>Extended warranty  / Comprehensive Maintenance Contract (CMC) for the Truelab DUO Workstation for 1 year includes: 
· Remote assistance / visit of service engineer and as necessary,
· Repair and replacement of parts. If a machine is not repairable at site, a standby machine will be provided. If the machine needs to be replaced, free replacement will be provided at Molbio's cost.
· In-country travel and labour of company's local agent
· Calibration chips and material which is used as service items</t>
  </si>
  <si>
    <t>Truelab Quattro Workstation Extended warranty 1 year (2400000725</t>
  </si>
  <si>
    <t>Extended warranty  / Comprehensive Maintenance Contract (CMC) for the Truelab QUATTRO Workstation for 1 year includes: 
· Remote assistance / visit of service engineer and as necessary,
· Repair and replacement of parts. If a machine is not repairable at site, a standby machine will be provided. If the machine needs to be replaced, free replacement will be provided at Molbio's cost.
· In-country travel and labour of company's local agent
· Calibration chips and material which is used as service items</t>
  </si>
  <si>
    <t>1.1.5 TB-LAMP equipment</t>
  </si>
  <si>
    <t>HumaLoop T (961000)</t>
  </si>
  <si>
    <r>
      <t xml:space="preserve">With HumaLoop T the sensitive and accurate molecular detection of Mycobacterium Tuberculosis bacterium complex can be facilitated on a consolidated platform in order to replace smear microscopy. Preprogrammed incubator with built-in heating block, reaction block, timer and fluorescence detection unit for lysis, amplification, enzyme inactivation and visual result interpretation with1 year warranty.
The operator can run a maximum of 16 reactions in one run of HumaLoop T. Of these 16 tests, 14 are patient samples and 2 are controls. Each cycle takes 1.5 hours, therefore 5 cycles may be run per day in a well-functioning laboratory (up to 70 patient samples per day);
</t>
    </r>
    <r>
      <rPr>
        <sz val="12"/>
        <color indexed="30"/>
        <rFont val="Calibri"/>
        <family val="2"/>
      </rPr>
      <t>The recommended UPS to use wit this item is: UPS 700 VA with its battery pack.</t>
    </r>
  </si>
  <si>
    <t>Human</t>
  </si>
  <si>
    <t>https://www.human.de/en/products/Molecular%20DX/TB-LAMP/Instruments/HumaLoop%20T</t>
  </si>
  <si>
    <t>HumaTurb C+ HumaTurb A (963200)</t>
  </si>
  <si>
    <r>
      <t xml:space="preserve">Programmable system with preinstalled settings, amplification and control units for isothermal amplification, enzyme inactivation and real-time turbidity detection;
</t>
    </r>
    <r>
      <rPr>
        <sz val="12"/>
        <rFont val="Calibri"/>
        <family val="2"/>
      </rPr>
      <t>·</t>
    </r>
    <r>
      <rPr>
        <sz val="9.6"/>
        <rFont val="Calibri"/>
        <family val="2"/>
      </rPr>
      <t xml:space="preserve"> </t>
    </r>
    <r>
      <rPr>
        <sz val="12"/>
        <rFont val="Calibri"/>
        <family val="2"/>
      </rPr>
      <t>High throughput system, for reference laboratories (up to 96 tests per run), as an alternative to HumaLoop T.
This item includes: 1 Unit C + 1 Unit A</t>
    </r>
  </si>
  <si>
    <t>https://www.human.de/en/products/Molecular%20DX/TB-LAMP/Instruments/HumaTurb%20System</t>
  </si>
  <si>
    <t>HumaHeat (964000)</t>
  </si>
  <si>
    <t>HumaHeat allows an easy lysis of Loopamp™ heating tubes with the corresponding heating block. Incubation temperatures and times can be set up individually. Heater designed for the sample lysis with Loopamp PURE DNA Extraction Kit before performing the LAMP reaction with HumaTurb system.</t>
  </si>
  <si>
    <t>https://www.human.de/en/products/Molecular%20DX/TB-LAMP/Instruments/HumaTurb%20System#unfold-c4029</t>
  </si>
  <si>
    <t>HuMax ITA (980000)</t>
  </si>
  <si>
    <t>HuMax ITA benchtop micro centrifuge for incubation, mixing and centrifugation of Loopamp reaction tubes.</t>
  </si>
  <si>
    <t>1.1.6 TB-LAMP reagents</t>
  </si>
  <si>
    <t>Loopamp MTBC Detection Kit, 2x48 tests (972000)</t>
  </si>
  <si>
    <t>12 months</t>
  </si>
  <si>
    <t>Qualitative in vitro diagnostic test for the detection of MTB complex /96 tests9. The amplification under isothermal conditions enables within a short time the fluorescence or turbidity based detection of MTB complex;
A detection kit of 96 tests and an Extraction kit of 90 tests will provide the appropriate number of reagents for 6 cycles comprising 84 patient samples plus 6 negative controls and 6 positive controls.
This item includes: 2 boxes X 48 Tests</t>
  </si>
  <si>
    <t>https://www.human.de/detection-assay</t>
  </si>
  <si>
    <t>Loopamp PURE DNA Extraction Kit, 90 tests (970000)</t>
  </si>
  <si>
    <t>21 months</t>
  </si>
  <si>
    <t>DNA extraction and isolation method for sputum samples through lysis/heating, removal of inhibitors and elution of DNA directly into the amplification tube;
A detection kit of 96 tests and an Extraction kit of 90 tests will provide the appropriate number of reagents for 6 cycles comprising 84 patient samples plus 6 negative controls and 6 positive controls.
This item includes: a kit that allows for 90 extractions.</t>
  </si>
  <si>
    <t>https://www.human.de/dna-extraction</t>
  </si>
  <si>
    <t>1.1.7 TB-LAMP consumables</t>
  </si>
  <si>
    <t>Pipette-60 set for TB LAMP (971000)</t>
  </si>
  <si>
    <t>Pipette and filter tips for the Transfer of sputum samples for TB LAMP or about 4x96 tests.
· Pipette – 60 set: Aspiration performance 60 µl +/_ 4.0%; 35 mm in diameter x 192 mm I length, Approx. 26 gram
· Filtered tips for 4 x 96 tips/box, 7.5 mm in diameter x 75 mm in length, approx. 1.0 gram/tip.</t>
  </si>
  <si>
    <t>1.1.8 TB-LAMP services</t>
  </si>
  <si>
    <t>TB-LAMP Installation</t>
  </si>
  <si>
    <t xml:space="preserve">The installation of the HumaLoop T, HumaHeat, and HumaTurb A and C. On-site inspection according to site preparation check list, and installation of system(s).
· Testing incubator of HumaHeat and turbidimetric functionality of HumaTurb C + A;
· Testing incubators and fluorescence module of HumaLoop according to Operation Qualification (OQ);
· All equipment and test kits needed for OQ;
· Issue of Installation and Operation Qualification certificates, and start of basic warranty;
Travel and accommodation expenses, where applicable, are not included and will be charged separately by HUMAN to the recipient. </t>
  </si>
  <si>
    <t>https://www.human.de/service-support</t>
  </si>
  <si>
    <r>
      <rPr>
        <sz val="12"/>
        <rFont val="Calibri"/>
        <family val="2"/>
      </rPr>
      <t>TB-LAMP Training</t>
    </r>
  </si>
  <si>
    <r>
      <t xml:space="preserve">End user training for TB- LAMP is for 2 days and covers:
·  Introduction to Loopamp technology; Familiarization with products and procedures;
·  Preparation of materials, workspace and training documentation;
· Performing TB assay; Results interpretation &amp; troubleshooting;
· Examination of trainees. Each trainee receives a certificate after passing the exam;
·  Test kits to be used for training purposes are not included in the pricing and should be provided by the trainee or can be ordered via the assigned partner of HUMAN;
</t>
    </r>
    <r>
      <rPr>
        <sz val="12"/>
        <rFont val="Calibri"/>
        <family val="2"/>
      </rPr>
      <t xml:space="preserve">Travel and accommodation expenses, where applicable, are not included and will be charged separately by HUMAN to the recipient. </t>
    </r>
  </si>
  <si>
    <t>TB-LAMP Maintenance for 1 year</t>
  </si>
  <si>
    <r>
      <t xml:space="preserve">1 year checking on-site conditions:
· Extensive cleaning of working area, instrument surface, heating blocks and fluorescence reading unit according to maintenance check list; Inspection and validation of UPS and power connection;
· Temperature check and verifying the incubation and reaction block are reaching the target temperature according to maintenance check list;
· Performance of maintenance test kit to assure the instrument is working properly according to Operation Qualification (OQ);
· Needed equipment and test kit to perform the OQ; issue of OQ certificate;
</t>
    </r>
    <r>
      <rPr>
        <sz val="12"/>
        <rFont val="Calibri"/>
        <family val="2"/>
      </rPr>
      <t xml:space="preserve">Travel and accommodation expenses, where applicable, are not included and will be charged separately by HUMAN to the recipient. </t>
    </r>
  </si>
  <si>
    <t>TB-LAMP Maintenance with warranty extension for 1 year</t>
  </si>
  <si>
    <r>
      <t xml:space="preserve">Warranty extension for 1 year (on-site) if the maintenance is done before the first warranty period ends and a copy of the filled maintenance check list is returned to HUMAN:
· Extensive cleaning of working area, instrument surface, heating blocks and fluorescence reading unit according to maintenance check list; Inspection and validation of UPS and power connection;
· Temperature check and verifying the incubation and reaction block are reaching the target temperature according to maintenance check list;
· Performance of maintenance test kit to assure the instrument is working properly according to Operation Qualification (OQ);
· Needed equipment and test kit to perform the OQ; Issue of OQ certificate; 
</t>
    </r>
    <r>
      <rPr>
        <b/>
        <sz val="12"/>
        <rFont val="Calibri"/>
        <family val="2"/>
      </rPr>
      <t>T</t>
    </r>
    <r>
      <rPr>
        <sz val="12"/>
        <rFont val="Calibri"/>
        <family val="2"/>
      </rPr>
      <t xml:space="preserve">ravel and accommodation expenses, where applicable, are not included and will be charged separately by HUMAN to the recipient. </t>
    </r>
  </si>
  <si>
    <t>1.1.11 GeneXpert Equipment (10 color)</t>
  </si>
  <si>
    <t>GXII-1-D-10C</t>
  </si>
  <si>
    <t>GeneXpert II, 1-Module, Desktop, 10-color</t>
  </si>
  <si>
    <r>
      <t xml:space="preserve">GeneXpert 1-module instrument with desktop computer. 10-Color assay targets as many as 8 genes for detection of M. tuberculosis and resistance to as many as 6 drugs: isoniazid, fluoroquinolones, amikacin, kanamycin, capreomycin and ethionamide. Multiplexing technology for an expanding test menu including Xpert MTB/XDR. 
This new 10-color system could also be connected to an existing GeneXpert System and replace an old computer. If that’s the case, make sure to add a separate DAISYKIT part to your new system order.
This item includes: cables, Scanner, Desktop, Monitor, GeneXpert Software; WIN10 Computer, Barcode Scanner, latest GeneXpert Software and all accessories.
The initial period of the warranty is 24 months from the invoice date of the system. To benefit from the second year of the initial warranty, an Xpert Check kit must be procured separately to calibrate the system at the end of the first year of the initial warranty. The initial warranty includes: Remote assistance; Onsite interventions are not included and will be quoted separately by the assigned authorized service provider and Preventative Maintenance is handled by the customer.
Remote installation is included and onsite installation is available upon request.
Installation &amp; Training and Super-User training programme is Free of Charge for countries with Cepheid’s representation or Cepheid’s Authorized Service Providers (ASP). Requests for Super User trainings can be sent to: </t>
    </r>
    <r>
      <rPr>
        <u/>
        <sz val="11"/>
        <color rgb="FF0070C0"/>
        <rFont val="Calibri"/>
        <family val="2"/>
        <scheme val="minor"/>
      </rPr>
      <t>training@cepheid.com</t>
    </r>
    <r>
      <rPr>
        <sz val="11"/>
        <rFont val="Calibri"/>
        <family val="2"/>
        <scheme val="minor"/>
      </rPr>
      <t xml:space="preserve"> or to any Cepheid representative in country or region.</t>
    </r>
  </si>
  <si>
    <t>Cepheid HBDC</t>
  </si>
  <si>
    <t>https://www.cepheid.com/en-CH/systems/genexpert-family-of-systems/genexpert-system.html</t>
  </si>
  <si>
    <t>GXII-2-D-10C</t>
  </si>
  <si>
    <t>GeneXpert II, 2-Modules, Desktop, 10-color</t>
  </si>
  <si>
    <r>
      <t xml:space="preserve">GeneXpert 2-modules instrument with desktop computer. 10-Color assay targets as many as 8 genes for detection of M. tuberculosis and resistance to as many as 6 drugs: isoniazid, fluoroquinolones, amikacin, kanamycin, capreomycin and ethionamide. Multiplexing technology for an expanding test menu including Xpert MTB/XDR. 
This new 10-color system could also be connected to an existing GeneXpert System and replace an old computer. If that’s the case, make sure to add a separate DAISYKIT part to your new system order.
This item includes: cables, Scanner, Desktop, Monitor, GeneXpert Software; WIN10 Computer, Barcode Scanner, latest GeneXpert Software and all accessories.
The initial period of the warranty is 24 months from the invoice date of the system. To benefit from the second year of the initial warranty, an Xpert Check kit must be procured separately to calibrate the system at the end of the first year of the initial warranty. The initial warranty includes: Remote assistance; Onsite interventions are not included and will be quoted separately by the assigned authorized service provider and Preventative Maintenance is handled by the customer.
Remote installation is included and onsite installation is available upon request.
Installation &amp; Training and Super-User training programme is Free of Charge for countries with Cepheid’s representation or Cepheid’s Authorized Service Providers (ASP). Requests for Super User trainings can be sent to: </t>
    </r>
    <r>
      <rPr>
        <u/>
        <sz val="11"/>
        <color rgb="FF0070C0"/>
        <rFont val="Calibri"/>
        <family val="2"/>
        <scheme val="minor"/>
      </rPr>
      <t>training@cepheid.com</t>
    </r>
    <r>
      <rPr>
        <sz val="11"/>
        <rFont val="Calibri"/>
        <family val="2"/>
        <scheme val="minor"/>
      </rPr>
      <t xml:space="preserve"> or to any Cepheid representative in country or region.</t>
    </r>
  </si>
  <si>
    <t>GXIV-2-D-10C</t>
  </si>
  <si>
    <t>GeneXpert IV, 2-Modules, Desktop, 10-color</t>
  </si>
  <si>
    <t>GXIV-4-D-10C</t>
  </si>
  <si>
    <t>GeneXpert IV, 4-Modules, Desktop, 10-color</t>
  </si>
  <si>
    <r>
      <t xml:space="preserve">GeneXpert 4-modules instrument with desktop computer. 10-Color assay targets as many as 8 genes for detection of M. tuberculosis and resistance to as many as 6 drugs: isoniazid, fluoroquinolones, amikacin, kanamycin, capreomycin and ethionamide. Multiplexing technology for an expanding test menu including Xpert MTB/XDR. 
This new 10-color system could also be connected to an existing GeneXpert System and replace an old computer. If that’s the case, make sure to add a separate DAISYKIT part to your new system order.
This item includes: cables, Scanner, Desktop, Monitor, GeneXpert Software; WIN10 Computer, Barcode Scanner, latest GeneXpert Software and all accessories.
The initial period of the warranty is 24 months from the invoice date of the system. To benefit from the second year of the initial warranty, an Xpert Check kit must be procured separately to calibrate the system at the end of the first year of the initial warranty. The initial warranty includes: Remote assistance; Onsite interventions are not included and will be quoted separately by the assigned authorized service provider and Preventative Maintenance is handled by the customer.
Remote installation is included and onsite installation is available upon request.
Installation &amp; Training and Super-User training programme is Free of Charge for countries with Cepheid’s representation or Cepheid’s Authorized Service Providers (ASP). Requests for Super User trainings can be sent to: </t>
    </r>
    <r>
      <rPr>
        <u/>
        <sz val="11"/>
        <color rgb="FF0070C0"/>
        <rFont val="Calibri"/>
        <family val="2"/>
        <scheme val="minor"/>
      </rPr>
      <t>training@cepheid.com</t>
    </r>
    <r>
      <rPr>
        <sz val="11"/>
        <rFont val="Calibri"/>
        <family val="2"/>
        <scheme val="minor"/>
      </rPr>
      <t xml:space="preserve"> or to any Cepheid representative in country or region.</t>
    </r>
  </si>
  <si>
    <t>GXXVI-8-D-10C</t>
  </si>
  <si>
    <t>GeneXpert XVI, 8-Modules, Desktop, 10-color</t>
  </si>
  <si>
    <r>
      <t xml:space="preserve">GeneXpert 8-modules instrument with desktop computer. 10-Color assay targets as many as 8 genes for detection of M. tuberculosis and resistance to as many as 6 drugs: isoniazid, fluoroquinolones, amikacin, kanamycin, capreomycin and ethionamide. Multiplexing technology for an expanding test menu including Xpert MTB/XDR. 
This new 10-color system could also be connected to an existing GeneXpert System and replace an old computer. If that’s the case, make sure to add a separate DAISYKIT part to your new system order.
This item includes: cables, Scanner, Desktop, Monitor, GeneXpert Software; WIN10 Computer, Barcode Scanner, latest GeneXpert Software and all accessories.
The initial period of the warranty is 24 months from the invoice date of the system. To benefit from the second year of the initial warranty, an Xpert Check kit must be procured separately to calibrate the system at the end of the first year of the initial warranty. The initial warranty includes: Remote assistance; Onsite interventions are not included and will be quoted separately by the assigned authorized service provider and Preventative Maintenance is handled by the customer.
Remote installation is included and onsite installation is available upon request.
Installation &amp; Training and Super-User training programme is Free of Charge for countries with Cepheid’s representation or Cepheid’s Authorized Service Providers (ASP). Requests for Super User trainings can be sent to: </t>
    </r>
    <r>
      <rPr>
        <u/>
        <sz val="11"/>
        <color rgb="FF0070C0"/>
        <rFont val="Calibri"/>
        <family val="2"/>
        <scheme val="minor"/>
      </rPr>
      <t>training@cepheid.com</t>
    </r>
    <r>
      <rPr>
        <sz val="11"/>
        <rFont val="Calibri"/>
        <family val="2"/>
        <scheme val="minor"/>
      </rPr>
      <t xml:space="preserve"> or to any Cepheid representative in country or region.</t>
    </r>
  </si>
  <si>
    <t>GXXVI-16-D-10C</t>
  </si>
  <si>
    <t>GeneXpert XVI, 16-Modules, Desktop, 10-color</t>
  </si>
  <si>
    <r>
      <t xml:space="preserve">GeneXpert 16-modules instrument with desktop computer. 10-Color assay targets as many as 8 genes for detection of M. tuberculosis and resistance to as many as 6 drugs: isoniazid, fluoroquinolones, amikacin, kanamycin, capreomycin and ethionamide. Multiplexing technology for an expanding test menu including Xpert MTB/XDR. 
This new 10-color system could also be connected to an existing GeneXpert System and replace an old computer. If that’s the case, make sure to add a separate DAISYKIT part to your new system order.
This item includes: cables, Scanner, Desktop, Monitor, GeneXpert Software; WIN10 Computer, Barcode Scanner, latest GeneXpert Software and all accessories.
The initial period of the warranty is 24 months from the invoice date of the system. To benefit from the second year of the initial warranty, an Xpert Check kit must be procured separately to calibrate the system at the end of the first year of the initial warranty. The initial warranty includes: Remote assistance; Onsite interventions are not included and will be quoted separately by the assigned authorized service provider and Preventative Maintenance is handled by the customer.
Remote installation is included and onsite installation is available upon request.
Installation &amp; Training and Super-User training programme is Free of Charge for countries with Cepheid’s representation or Cepheid’s Authorized Service Providers (ASP). Requests for Super User trainings can be sent to: </t>
    </r>
    <r>
      <rPr>
        <u/>
        <sz val="11"/>
        <color rgb="FF0070C0"/>
        <rFont val="Calibri"/>
        <family val="2"/>
        <scheme val="minor"/>
      </rPr>
      <t>training@cepheid.com</t>
    </r>
    <r>
      <rPr>
        <sz val="11"/>
        <rFont val="Calibri"/>
        <family val="2"/>
        <scheme val="minor"/>
      </rPr>
      <t xml:space="preserve"> or to any Cepheid representative in country or region.</t>
    </r>
  </si>
  <si>
    <t>GXII-1-L-10C</t>
  </si>
  <si>
    <t>GeneXpert II, 1-Module, Laptop, 10-color</t>
  </si>
  <si>
    <r>
      <t xml:space="preserve">GeneXpert 1-module instrument with laptop computer. 10-Color assay targets as many as 8 genes for detection of M. tuberculosis and resistance to as many as 6 drugs: isoniazid, fluoroquinolones, amikacin, kanamycin, capreomycin and ethionamide. Multiplexing technology for an expanding test menu including Xpert MTB/XDR. 
This new 10-color system could also be connected to an existing GeneXpert System and replace an old computer. If that’s the case, make sure to add a separate DAISYKIT part to your new system order.
This item includes: cables, Scanner, Laptop, Monitor, GeneXpert Software; WIN10 Computer, Barcode Scanner, latest GeneXpert Software and all accessories.
The initial period of the warranty is 24 months from the invoice date of the system. To benefit from the second year of the initial warranty, an Xpert Check kit must be procured separately to calibrate the system at the end of the first year of the initial warranty. The initial warranty includes: Remote assistance; Onsite interventions are not included and will be quoted separately by the assigned authorized service provider and Preventative Maintenance is handled by the customer.
Remote installation is included and onsite installation is available upon request.
Installation &amp; Training and Super-User training programme is Free of Charge for countries with Cepheid’s representation or Cepheid’s Authorized Service Providers (ASP). Requests for Super User trainings can be sent to: </t>
    </r>
    <r>
      <rPr>
        <u/>
        <sz val="11"/>
        <color rgb="FF0070C0"/>
        <rFont val="Calibri"/>
        <family val="2"/>
        <scheme val="minor"/>
      </rPr>
      <t>training@cepheid.com</t>
    </r>
    <r>
      <rPr>
        <sz val="11"/>
        <rFont val="Calibri"/>
        <family val="2"/>
        <scheme val="minor"/>
      </rPr>
      <t xml:space="preserve"> or to any Cepheid representative in country or region.</t>
    </r>
  </si>
  <si>
    <t>General cargo UN 3481</t>
  </si>
  <si>
    <t>GXII-2-L-10C</t>
  </si>
  <si>
    <t>GeneXpert II, 2-Modules, Laptop, 10-color</t>
  </si>
  <si>
    <r>
      <t xml:space="preserve">GeneXpert 2-modules instrument with laptop computer. 10-Color assay targets as many as 8 genes for detection of M. tuberculosis and resistance to as many as 6 drugs: isoniazid, fluoroquinolones, amikacin, kanamycin, capreomycin and ethionamide. Multiplexing technology for an expanding test menu including Xpert MTB/XDR. 
This new 10-color system could also be connected to an existing GeneXpert System and replace an old computer. If that’s the case, make sure to add a separate DAISYKIT part to your new system order.
This item includes: cables, Scanner, Laptop, Monitor, GeneXpert Software; WIN10 Computer, Barcode Scanner, latest GeneXpert Software and all accessories.
The initial period of the warranty is 24 months from the invoice date of the system. To benefit from the second year of the initial warranty, an Xpert Check kit must be procured separately to calibrate the system at the end of the first year of the initial warranty. The initial warranty includes: Remote assistance; Onsite interventions are not included and will be quoted separately by the assigned authorized service provider and Preventative Maintenance is handled by the customer.
Remote installation is included and onsite installation is available upon request.
Installation &amp; Training and Super-User training programme is Free of Charge for countries with Cepheid’s representation or Cepheid’s Authorized Service Providers (ASP). Requests for Super User trainings can be sent to: </t>
    </r>
    <r>
      <rPr>
        <u/>
        <sz val="11"/>
        <color rgb="FF0070C0"/>
        <rFont val="Calibri"/>
        <family val="2"/>
        <scheme val="minor"/>
      </rPr>
      <t>training@cepheid.com</t>
    </r>
    <r>
      <rPr>
        <sz val="11"/>
        <rFont val="Calibri"/>
        <family val="2"/>
        <scheme val="minor"/>
      </rPr>
      <t xml:space="preserve"> or to any Cepheid representative in country or region.</t>
    </r>
  </si>
  <si>
    <t>GXIV-2-L-10C</t>
  </si>
  <si>
    <t>GeneXpert IV, 2-Modules, Laptop, 10-color</t>
  </si>
  <si>
    <t>GXIV-4-L-10C</t>
  </si>
  <si>
    <t>GeneXpert IV, 4-Modules, Laptop, 10-color</t>
  </si>
  <si>
    <r>
      <t xml:space="preserve">GeneXpert 4-modules instrument with laptop computer. 10-Color assay targets as many as 8 genes for detection of M. tuberculosis and resistance to as many as 6 drugs: isoniazid, fluoroquinolones, amikacin, kanamycin, capreomycin and ethionamide. Multiplexing technology for an expanding test menu including Xpert MTB/XDR. 
This new 10-color system could also be connected to an existing GeneXpert System and replace an old computer. If that’s the case, make sure to add a separate DAISYKIT part to your new system order.
This item includes: cables, Scanner, Laptop, Monitor, GeneXpert Software; WIN10 Computer, Barcode Scanner, latest GeneXpert Software and all accessories.
The initial period of the warranty is 24 months from the invoice date of the system. To benefit from the second year of the initial warranty, an Xpert Check kit must be procured separately to calibrate the system at the end of the first year of the initial warranty. The initial warranty includes: Remote assistance; Onsite interventions are not included and will be quoted separately by the assigned authorized service provider and Preventative Maintenance is handled by the customer.
Remote installation is included and onsite installation is available upon request.
Installation &amp; Training and Super-User training programme is Free of Charge for countries with Cepheid’s representation or Cepheid’s Authorized Service Providers (ASP). Requests for Super User trainings can be sent to: </t>
    </r>
    <r>
      <rPr>
        <u/>
        <sz val="11"/>
        <color rgb="FF0070C0"/>
        <rFont val="Calibri"/>
        <family val="2"/>
        <scheme val="minor"/>
      </rPr>
      <t>training@cepheid.com</t>
    </r>
    <r>
      <rPr>
        <sz val="11"/>
        <rFont val="Calibri"/>
        <family val="2"/>
        <scheme val="minor"/>
      </rPr>
      <t xml:space="preserve"> or to any Cepheid representative in country or region.</t>
    </r>
  </si>
  <si>
    <t>GXXVI-8-L-10C</t>
  </si>
  <si>
    <t>GeneXpert XVI, 8-Modules, Laptop, 10-color</t>
  </si>
  <si>
    <r>
      <t xml:space="preserve">GeneXpert 8-modules instrument with laptop computer. 10-Color assay targets as many as 8 genes for detection of M. tuberculosis and resistance to as many as 6 drugs: isoniazid, fluoroquinolones, amikacin, kanamycin, capreomycin and ethionamide. Multiplexing technology for an expanding test menu including Xpert MTB/XDR. 
This new 10-color system could also be connected to an existing GeneXpert System and replace an old computer. If that’s the case, make sure to add a separate DAISYKIT part to your new system order.
This item includes: cables, Scanner, Laptop, Monitor, GeneXpert Software; WIN10 Computer, Barcode Scanner, latest GeneXpert Software and all accessories.
The initial period of the warranty is 24 months from the invoice date of the system. To benefit from the second year of the initial warranty, an Xpert Check kit must be procured separately to calibrate the system at the end of the first year of the initial warranty. The initial warranty includes: Remote assistance; Onsite interventions are not included and will be quoted separately by the assigned authorized service provider and Preventative Maintenance is handled by the customer.
Remote installation is included and onsite installation is available upon request.
Installation &amp; Training and Super-User training programme is Free of Charge for countries with Cepheid’s representation or Cepheid’s Authorized Service Providers (ASP). Requests for Super User trainings can be sent to: </t>
    </r>
    <r>
      <rPr>
        <u/>
        <sz val="11"/>
        <color rgb="FF0070C0"/>
        <rFont val="Calibri"/>
        <family val="2"/>
        <scheme val="minor"/>
      </rPr>
      <t>training@cepheid.com</t>
    </r>
    <r>
      <rPr>
        <sz val="11"/>
        <rFont val="Calibri"/>
        <family val="2"/>
        <scheme val="minor"/>
      </rPr>
      <t xml:space="preserve"> or to any Cepheid representative in country or region.</t>
    </r>
  </si>
  <si>
    <t>GXXVI-16-L-10C</t>
  </si>
  <si>
    <t>GeneXpert XVI, 16-Modules, Laptop, 10-color</t>
  </si>
  <si>
    <r>
      <t xml:space="preserve">GeneXpert 16-modules instrument with laptop computer. 10-Color assay targets as many as 8 genes for detection of M. tuberculosis and resistance to as many as 6 drugs: isoniazid, fluoroquinolones, amikacin, kanamycin, capreomycin and ethionamide. Multiplexing technology for an expanding test menu including Xpert MTB/XDR. 
This new 10-color system could also be connected to an existing GeneXpert System and replace an old computer. If that’s the case, make sure to add a separate DAISYKIT part to your new system order.
This item includes: cables, Scanner, Laptop, Monitor, GeneXpert Software; WIN10 Computer, Barcode Scanner, latest GeneXpert Software and all accessories.
The initial period of the warranty is 24 months from the invoice date of the system. To benefit from the second year of the initial warranty, an Xpert Check kit must be procured separately to calibrate the system at the end of the first year of the initial warranty. The initial warranty includes: Remote assistance; Onsite interventions are not included and will be quoted separately by the assigned authorized service provider and Preventative Maintenance is handled by the customer.
Remote installation is included and onsite installation is available upon request.
Installation &amp; Training and Super-User training programme is Free of Charge for countries with Cepheid’s representation or Cepheid’s Authorized Service Providers (ASP). Requests for Super User trainings can be sent to: </t>
    </r>
    <r>
      <rPr>
        <u/>
        <sz val="11"/>
        <color rgb="FF0070C0"/>
        <rFont val="Calibri"/>
        <family val="2"/>
        <scheme val="minor"/>
      </rPr>
      <t>training@cepheid.com</t>
    </r>
    <r>
      <rPr>
        <sz val="11"/>
        <rFont val="Calibri"/>
        <family val="2"/>
        <scheme val="minor"/>
      </rPr>
      <t xml:space="preserve"> or to any Cepheid representative in country or region.</t>
    </r>
  </si>
  <si>
    <t>1.1.11 GeneXpert Equipment (10 color) - Trade-In</t>
  </si>
  <si>
    <t>GXII-2-D-10C (Trade in IV-2)</t>
  </si>
  <si>
    <t>GeneXpert II, 2-Modules, D10C, trade in for R1 GeneXpert IV-2</t>
  </si>
  <si>
    <r>
      <t xml:space="preserve">Trade in old R1 GeneXpert IV-2 for a new R2 II-2-Desktop-10C.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GXII-2-D-10C GeneXpert II, 2-Modules, Desktop,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</si>
  <si>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GXIV-2-D-10C (Trade-in IV-2)</t>
  </si>
  <si>
    <t xml:space="preserve">GeneXpert IV, 2-Modules, D10C, trade-in for R1 GeneXpert IV-2 </t>
  </si>
  <si>
    <r>
      <t xml:space="preserve">Trade in old R1 GeneXpert IV-2 for a new R2 IV-2-Desktop-10C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GXIV-2-D-10C GeneXpert IV, 2-Modules, Desktop,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</si>
  <si>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GXIV-4-D-10C (Trade-in IV-2)</t>
  </si>
  <si>
    <t xml:space="preserve">GeneXpert IV, 4-Modules, D10C, trade-in for R1 GeneXpert IV-2 </t>
  </si>
  <si>
    <r>
      <t xml:space="preserve">Trade in old R1 GeneXpert IV-2 for a new R2 IV-4-Desktop-10C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GXIV-4-D-10C GeneXpert IV, 4-Modules, Desktop,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</si>
  <si>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GXIV-4-D-10C (Trade-in IV-4)</t>
  </si>
  <si>
    <t>GeneXpert IV, 4-Modules, D10C, trade-in for R1 GeneXpert IV-4</t>
  </si>
  <si>
    <r>
      <t xml:space="preserve">Trade in old R1 GeneXpert IV-4 for a new R2 IV-4-Desktop-10C.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GXIV-4-D-10C GeneXpert IV, 4-Modules, Desktop,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</si>
  <si>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GXXVI-8-D-10C (Trade-in IV-2)</t>
  </si>
  <si>
    <t xml:space="preserve">GeneXpert XVI, 8-Modules, D10C, trade-in for R1 GeneXpert IV-2 </t>
  </si>
  <si>
    <r>
      <t xml:space="preserve">Trade in old R1 GeneXpert IV-2 for a new R2 XVI-8-Desktop-10C.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GXXVI-8-D-10C GeneXpert XVI, 8-Modules, Desktop,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</si>
  <si>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GXXVI-8-D-10C (Trade-in IV-4)</t>
  </si>
  <si>
    <t>GeneXpert XVI, 8-Modules, D10C, trade-in for R1 GeneXpert IV-4</t>
  </si>
  <si>
    <r>
      <t xml:space="preserve">Trade in old R1 GeneXpert IV-4 for a new R2 XVI-8-Desktop-10C.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GXXVI-8-D-10C GeneXpert XVI, 8-Modules, Desktop,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</si>
  <si>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GXXVI-8-D-10C (Trade-in XVI-8)</t>
  </si>
  <si>
    <t>GeneXpert XVI, 8-Modules, D10C, trade-in for R1 GeneXpert XVI-8</t>
  </si>
  <si>
    <r>
      <t xml:space="preserve">Trade in old R1 GeneXpert XVI-8 for a new R2 XVI-8-Dektop-10C.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GXXVI-8-D-10C GeneXpert XVI, 8-Modules, Desktop,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</si>
  <si>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GXXVI-16-D-10C (Trade-in IV-2)</t>
  </si>
  <si>
    <t xml:space="preserve">GeneXpert XVI, 16-Modules, D10C, trade-in for R1 GeneXpert IV-2 </t>
  </si>
  <si>
    <r>
      <t xml:space="preserve">Trade in old R1 GeneXpert IV-2 for a new XVI-16-Desktop-10C.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GXXVI-16-D-10C GeneXpert XVI, 16-Modules, Desktop,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</si>
  <si>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GXXVI-16-D-10C (Trade-in IV-4)</t>
  </si>
  <si>
    <t>GeneXpert XVI, 16-Modules, D10C, trade-in for R1 GeneXpert IV-4</t>
  </si>
  <si>
    <r>
      <t xml:space="preserve">Trade in old R1 GeneXpert IV-4 for a new R2 XVI-16-Desktop-10C.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GXXVI-16-D-10C GeneXpert XVI, 16-Modules, Desktop,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</si>
  <si>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GXXVI-16-D-10C (Trade-in XVI-8)</t>
  </si>
  <si>
    <t xml:space="preserve">GeneXpert XVI, 16-Modules, D10C, trade-in for R1 GeneXpert XVI-8 </t>
  </si>
  <si>
    <r>
      <t xml:space="preserve">Trade in old R1 GeneXpert XVI-8 for a new R2 XVI-16-Desktop-10C.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GXXVI-16-D-10C GeneXpert XVI, 16-Modules, Desktop,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</si>
  <si>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GXXVI-16-D-10C (Trade-in XVI-16)</t>
  </si>
  <si>
    <t>GeneXpert XVI, 16-Modules D10C, trade-in for R1 GeneXpert XVI-16</t>
  </si>
  <si>
    <r>
      <t xml:space="preserve">Trade in old R1 GeneXpert XVI-16 for a new R2 XVI-16-Desktop-10C.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GXXVI-16-D-10C GeneXpert XVI, 16-Modules, Desktop,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</si>
  <si>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GXII-2-L-10C (Trade-in IV-2)</t>
  </si>
  <si>
    <t>GeneXpert II, 2-Modules, L10C trade-in for R1 GeneXpert IV-2</t>
  </si>
  <si>
    <r>
      <t xml:space="preserve">Trade in old R1 GeneXpert IV-2 for a new R2 II-2-Laptop-10C.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GXII-2-L-10C GeneXpert II, 2-Modules, Laptop,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</si>
  <si>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GXIV-2-L-10C (Trade-in IV-2)</t>
  </si>
  <si>
    <t>GeneXpert IV, 2-Modules, L10C, trade-in for R1 GeneXpert IV-2</t>
  </si>
  <si>
    <r>
      <t xml:space="preserve">Trade in old R1 GeneXpert IV-2 for a new R2 IV-2-Laptop-10C.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GXIV-2-L-10C GeneXpert IV, 2-Modules, Laptop,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</si>
  <si>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GXIV-4-L-10C (Trade-in IV-2)</t>
  </si>
  <si>
    <t>GeneXpert IV, 4-Modules, L10C, trade-in for R1 GeneXpert IV-2</t>
  </si>
  <si>
    <r>
      <t xml:space="preserve">Trade in old R1 GeneXpert IV-2 for a new R2 IV-4-Laptop-10C.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GXIV-4-L-10C GeneXpert IV, 4-Modules, Laptop,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</si>
  <si>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GXIV-4-L-10C (Trade-in IV-4)</t>
  </si>
  <si>
    <t>GeneXpert IV, 4-Modules, L10C, trade-in for R1 GeneXpert IV-4</t>
  </si>
  <si>
    <r>
      <t xml:space="preserve">Trade in old R1 GeneXpert IV-4 for a new R2 IV-4-Laptop-10C.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GXIV-4-L-10C GeneXpert IV, 4-Modules, Laptop,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</si>
  <si>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GXXVI-8-L-10C (Trade-in IV-2)</t>
  </si>
  <si>
    <t>GeneXpert XVI, 8-Modules, L10C, trade-in for R1 GeneXpert IV-2</t>
  </si>
  <si>
    <r>
      <t xml:space="preserve">Trade in old R1 GeneXpert IV-2 for a new R2 XVI-8-Laptop-10C.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GXXVI-8-L-10C GeneXpert XVI, 8-Modules, Laptop,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</si>
  <si>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GXXVI-8-L-10C (Trade-in IV-4)</t>
  </si>
  <si>
    <t>GeneXpert XVI, 8-Modules, L10C, trade-in for R1 GeneXpert IV-4</t>
  </si>
  <si>
    <r>
      <t xml:space="preserve">Trade in old R1 GeneXpert IV-4 for a new R2 XVI-8-Laptop-10C.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GXXVI-8-L-10C GeneXpert XVI, 8-Modules, Laptop,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</si>
  <si>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GXXVI-8-L-10C (Trade-in XVI-8)</t>
  </si>
  <si>
    <t>GeneXpert XVI, 8-Modules, L10C, trade-in for R1 GeneXpert XVI-8</t>
  </si>
  <si>
    <r>
      <t xml:space="preserve">Trade in old R1 GeneXpert XVI-8 for a new R2 XVI-8-Laptop-10C.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GXXVI-8-L-10C GeneXpert XVI, 8-Modules, Laptop,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</si>
  <si>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GXXVI-16-L-10C (Trade-in IV-2)</t>
  </si>
  <si>
    <t>GeneXpert XVI, 16-Modules, L10C, trade-in for R1 GeneXpert IV-2</t>
  </si>
  <si>
    <r>
      <t xml:space="preserve">Trade in old R1 GeneXpert IV-2 for a new R2 XVI-16-Laptop-10C.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GXXVI-16-L-10C GeneXpert XVI, 16-Modules, Laptop,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</si>
  <si>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GXXVI-16-L-10C (Trade-in IV-4)</t>
  </si>
  <si>
    <t>GeneXpert XVI, 16-Modules, L10C, trade-in for R1 GeneXpert IV-4</t>
  </si>
  <si>
    <r>
      <t xml:space="preserve">Trade in old R1 GeneXpert IV-4 for a new R2 XVI-16-Laptop-10C.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GXXVI-16-L-10C GeneXpert XVI, 16-Modules, Laptop,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</si>
  <si>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GXXVI-16-L-10C (Trade-in XVI-8)</t>
  </si>
  <si>
    <t>GeneXpert XVI, 16-Modules, L10C, trade-in for R1 GeneXpert XVI-8</t>
  </si>
  <si>
    <r>
      <t xml:space="preserve">Trade in old R1 GeneXpert XVI-8 for a new R2 XVI-16-Laptop-10C.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GXXVI-16-L-10C GeneXpert XVI, 16-Modules, Laptop,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</si>
  <si>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GXXVI-16-L-10C (Trade-in XVI-16)</t>
  </si>
  <si>
    <t>GeneXpert XVI, 16-Modules L10C, trade-in for R1 GeneXpert XVI-16</t>
  </si>
  <si>
    <r>
      <t xml:space="preserve">Trade in old R1 GeneXpert XVI-16 for a new R2 XVI-16-Laptop-10C.
First Generation of GeneXpert systems (R1 model) are eligible to the Cepheid’s Global Access Trade-In Program that offers a new GeneXpert system (R2 model) equipped with 10-color technology at a preferred price Cepheid recycles the GeneXpert instrument (R1 model) with 6-color technology.
The original computer with all patient data and results is not collected for data privacy reasons.
The technical specifications and the items included with this product are exactly the same as : GXXVI-16-L-10C GeneXpert XVI, 16-Modules, Laptop, 10-color plus the Trade in program specifications detailed above.
</t>
    </r>
    <r>
      <rPr>
        <sz val="11"/>
        <color rgb="FF0070C0"/>
        <rFont val="Calibri"/>
        <family val="2"/>
        <scheme val="minor"/>
      </rPr>
      <t>For a successful trade in, we kindly request you to share the serial numbers of the R1 GeneXpert system(s) with your GDF focal point (Country Supply Officer) as they will be used to place the Trade-in order.</t>
    </r>
  </si>
  <si>
    <t>1.1.12 GeneXpert Satellite (10 color)</t>
  </si>
  <si>
    <t>900-0793</t>
  </si>
  <si>
    <t>GeneXpert II, 1-Module, Satellite, 10-color</t>
  </si>
  <si>
    <r>
      <t xml:space="preserve">GeneXpert 1-module satellite equipment with 10-Color assay targets as many as eight genes for detection of M. tuberculosis and resistance to as many as six drugs: isoniazid, fluoroquinolones, amikacin, kanamycin, capreomycin and ethionamide. Multiplexing technology for an expanding test menu including Xpert MTB/XDR. 
Remote installation included and onsite installation available upon request.  
This item includes: 1 x GeneXpert stellite (without the computer and the barcode scanner)
</t>
    </r>
    <r>
      <rPr>
        <sz val="11"/>
        <color rgb="FF0070C0"/>
        <rFont val="Calibri"/>
        <family val="2"/>
        <scheme val="minor"/>
      </rPr>
      <t>A separate order it is required for the DAISYKIT and one Software kit Dx 6.2 or higher per site for Xpert MTB/XDR testing.
Also the computer should be check as follows:
• Computers running WINXP operating systems must be replaced with a new WIN10 computer.
• Cepheid recommends replacing computers running WIN7 with new WIN10 computers, due to Microsoft’s discontinuation of WIN7 support in 2021.</t>
    </r>
  </si>
  <si>
    <t>DAISYKIT</t>
  </si>
  <si>
    <t>GeneXpert Daisy Chain Accessory Kit</t>
  </si>
  <si>
    <r>
      <t xml:space="preserve">A GeneXpert daisy chain accessory kit (DAISYKIT) is required to daisy chain your existing GeneXpert system to a new GeneXpert system with 10-color technology. Consider this option if you want to keep using your existing GeneXpert system with 6-color technology but would like additional capacity for Xpert tests with 10-color technology testing capabilities including Xpert MTB/XDR.
This item includes:1 x NETGEAR 5 port network switch and adapter. Used to connect to 2 GeneXpert Instruments (22 modules maximum) (800-0217); 2 x Ethernet cable. Used to connect 2 instruments (if more than 2 instruments are used, more cables need to be purchased (700-0555); 1 x power plug adaptor. Only used with the optional Intl UPS 850-0387 - discard if not used- (100-5735); 1 x power plug adaptor type B to type A. Only used with the optional North America UPS 850-0386  -discard if not used- (100-5330) and 1x universal power adaptor. Replaces the NETGEAR power adapter to allow for use outside of North America (100-5576)
</t>
    </r>
    <r>
      <rPr>
        <sz val="11"/>
        <color rgb="FF0070C0"/>
        <rFont val="Calibri"/>
        <family val="2"/>
        <scheme val="minor"/>
      </rPr>
      <t>The daisy kit allows connection of 2 instruments to a same computer. A satellite instrument is a GeneXpert without the computer and barcode scanner. With the use of the Daisy kit this instrument can be connected to another GeneXpert system. this option can be considered when the existing 6 color GeneXpert systems are in place but would like additional capacity with Xpert MTB/XDR testing capabilities.
A separate order it is required for the GeneXpert Satellite, 10-color.</t>
    </r>
  </si>
  <si>
    <t>General cargo</t>
  </si>
  <si>
    <t>1.1.13 GeneXpert reagents (6 and 10 color)</t>
  </si>
  <si>
    <t>GXMTB/RIF-ULTRA-50</t>
  </si>
  <si>
    <t>GeneXpert MTB/RIF Ultra kit of 50 tests</t>
  </si>
  <si>
    <t>14 months</t>
  </si>
  <si>
    <t>Xpert MTB/RIF Ultra Assay for detection of MTB and rifampin-resistance associated mutations of the rpoB gene, where MTB complex is detected.
• Results in &lt;80 minutes;
• Increased accuracy of Rifampicin results; Improved detection of mixed infections;
• Compatibility with multiple specimen types: sputum sediment and fresh sputum;
• Storage conditions: Store the Xpert MTB/RIF Ultra Assay cartridges at 2–28 °C;
This item includes: The Xpert MTB/RIF Ultra Assay kits contains sufficient reagents to process  50 samples/specimens. Xpert MTB/RIF Ultra Assay Cartridges with Integrated reaction Tubes (50), Sample Reagent Bottles (50), disposable Transfer Pipettes (60) and CD (1).</t>
  </si>
  <si>
    <t>Cool cargo (+2-+8°C) 
UN 2920 – CLASS 8(3)) in excepted quantity (EQ)</t>
  </si>
  <si>
    <t>https://www.cepheid.com/en/tests/Critical-Infectious-Diseases/Xpert-MTB-RIF-Ultra</t>
  </si>
  <si>
    <t>GXMTB/XDR-10</t>
  </si>
  <si>
    <t>GeneXpert MTB/XDR, 10 tests</t>
  </si>
  <si>
    <t>1 box</t>
  </si>
  <si>
    <t>8 months</t>
  </si>
  <si>
    <t>Xpert MTB/XDR assay for the detection of extensively drug resistant (XDR) MTB complex DNA in unprocessed sputum samples. The Xpert MTB/XDR kit contains sufficient reagents to process 10 patient or quality-control specimens. 
• Results in &lt;90 minutes;
• Storage conditions: Store the Xpert MTB/RIF Ultra Assay cartridges at 2–28 °C;
This item includes: The Xpert MTB/XDR kit contains sufficient reagents to process 10 patient/specimens.  Xpert MTB/XDR cartridges with Integrated reaction Tubes (10), Sample Reagent Bottles (10), disposable Transfer Pipettes (10) and CD (1).</t>
  </si>
  <si>
    <t>https://www.cepheid.com/en/tests/Critical-Infectious-Diseases/Xpert-MTB-XDR</t>
  </si>
  <si>
    <t>PCK-MTB/XDR-50-L</t>
  </si>
  <si>
    <t>Pack Xpert 50 MTB/XDR tests and GX4 10C Laptop</t>
  </si>
  <si>
    <t>1 pack</t>
  </si>
  <si>
    <t>PCK-MTB/XDR-50-D</t>
  </si>
  <si>
    <t>Pack Xpert 50 MTB/XDR tests and GX4 10C Desktop</t>
  </si>
  <si>
    <t>1.1.14 GeneXpert consumables (6 and 10 color)</t>
  </si>
  <si>
    <t>XPERTCHECKCE- 5</t>
  </si>
  <si>
    <t>GeneXpert Check calibration kit</t>
  </si>
  <si>
    <t>GeneXpert Calibration Packs for GeneXpert System. It will be used to verify the optical &amp; thermal systems and will perform a series of system level tests to ensure full functionality of modules for the coming year. The Xpert Check needs to be performed every year. 
For a site with a GXXVI 16 module instrument, 4 packs are required.
This item contains: 5x Xpert check cartridges with integrated reaction tubes (each one with 1 bead per cartridges, 1.0 ml 1x per cartridges, 4x I-CORE Lens cleaning brush, 1x PI/Software (P/N 950-0413) and 1x Data CD.</t>
  </si>
  <si>
    <t>https://www.cepheid.com/Package%20Insert%20Files/c9b3f4-301-1520-Rev-C-Xpert-Calibration-PI---US-Version-Print-.pdf</t>
  </si>
  <si>
    <t>900-0508</t>
  </si>
  <si>
    <t>GeneXpert new module for 6-color equipment</t>
  </si>
  <si>
    <t>90275000 </t>
  </si>
  <si>
    <t>900-0491RS</t>
  </si>
  <si>
    <t>GeneXpert Certified Pre-Owned Module</t>
  </si>
  <si>
    <t>A refurbished module is provided to swap out a module requiring calibration or repair. To be purchased when a GeneXpert is not under initial or extended warranty.
This item includes: 1 x GeneXpert pre-owned module for 6-color system</t>
  </si>
  <si>
    <t>700-4510</t>
  </si>
  <si>
    <t>GeneXpert dust filter for 6-color equipment GXIV-4 (4 modules)</t>
  </si>
  <si>
    <t>GeneXpert dust filter for 6-color equipment GXIV-4 (4 modules), for use in dusty environments to prevent dust from entering the GeneXpert system.</t>
  </si>
  <si>
    <t>900-0807</t>
  </si>
  <si>
    <t>GeneXpert, Module Kit - 10-color</t>
  </si>
  <si>
    <r>
      <t xml:space="preserve">This item includes: The GeneXpert Module 
</t>
    </r>
    <r>
      <rPr>
        <sz val="11"/>
        <rFont val="Calibri"/>
        <family val="2"/>
      </rPr>
      <t>A separate order it is required for  Software kit Dx 6.2 or higher per site for Xpert MTB/XDR testing. All modules of the same system should be converted (hybrid systems of 6- and 10-color modules are not supported). i.e. for a GeneXpert IV, 4 new modules should be ordered. There is no swap or discount option for the existing 6-color modules 
Also the computer should be check as follows:
• Computers running WINXP operating systems must be replaced with a new WIN10 computer.
• Cepheid recommends replacing computers running WIN7 with new WIN10 computers, due to Microsoft’s discontinuation of WIN7 support in 2021.</t>
    </r>
  </si>
  <si>
    <t>CMPTR-DT-GXDX</t>
  </si>
  <si>
    <t>GeneXpert Desktop Computer WIN 10</t>
  </si>
  <si>
    <t>Desktop Computer with windows 10 for GeneXpert system. 
If the desktop computer of GeneXpert Systems is running the Microsoft Windows 7 or Windows XP operating system, the replacement by a Desktop computer with Windows 10 Operating Systems should be done. This item includes: 1x Desktop Computer with windows 10 for GeneXpert system (only the desktop computer itself is included).</t>
  </si>
  <si>
    <t>CMPTR-LT-GXDX</t>
  </si>
  <si>
    <t xml:space="preserve">GeneXpert Laptop Computer WIN 10 </t>
  </si>
  <si>
    <t>Laptop Computer with windows 10 for GeneXpert system. 
If the laptop computer of GeneXpert Systems is running the Microsoft Windows 7 or Windows XP operating system, the replacement by a Laptop computer with Windows 10 Operating Systems should be done. This item includes: 1x Laptop Computer with windows 10 for GeneXpert system (only the laptop computer itself is included).</t>
  </si>
  <si>
    <t>ACCESS_CARE (Tier 1)</t>
  </si>
  <si>
    <t>GeneXpert AccessCare 3.0 Xpert SLA Tier 1</t>
  </si>
  <si>
    <t>Only for countries with a signed Service Level Agreements (SLA) with Cepheid for Acccesscare. Accesscare is based on the number of modules in the country and the number of Xpert tests volumes purchased/committed per year. The Tier 1 surcharge applies when the consumption of  tests/module/day is between 3.32 to 5 tests. The Tier price that will apply is defined by Cepheid and the country during the assessment process of country eligibility to AccessCare
The SLA includes:
1. Provision of monthly reporting Key Performance Indicators (KPIs) results against targets:  system availability (&gt;=95%), module availability (&gt;=95%) and timely critical part replacement (&gt;=90%) 
2. Onsite Repair and Support Services only by Cepheid or Cepheid's Authorized Service Provider (As described in the SLA with the specific country).
3. Online system of monitoring service request status
4. Replacement of any failed 6 Color Module under Access Care for a new generation 10 Color module is free of charge for new generation systems and with computer under Microsoft Windows 10 Operating System only (any replacement of computer running Windows 7 or Windows XP operating system might be subject to additional cost). Not applicable to first generation of GeneXpert (R1 model).
5. The to the 10-Color Hybrid systems approach allowing a  GeneXpert system to run a combination of 6-color (6C) and 10-color (10C) modules, called “10C Hybrids”. A mandatory prerequisite for a Hybrid system is a computer running the Windows 10 Operating System and if not yet installed, to upgrade Dx software to version 6.5 or higher (free of charge for a computer running the Microsoft Windows 10 Operating System.</t>
  </si>
  <si>
    <t>ACCESS_CARE (Tier 2)</t>
  </si>
  <si>
    <t>GeneXpert AccessCare 3.0 Xpert SLA Tier 2</t>
  </si>
  <si>
    <t>Only for countries with a signed Service Level Agreements (SLA) with Cepheid for Acccesscare. Accesscare is based on the number of modules in the country and the number of Xpert tests volumes purchased/committed per year. The Tier 2 surcharge applies when the consumption of  tests/module/day is   minimum of 2.28 tests. The Tier price that will apply is defined by Cepheid and the country during the assessment process of country eligibility to AccessCare
The SLA includes:
1. Provision of monthly reporting Key Performance Indicators (KPIs) results against targets:  system availability (&gt;=95%), module availability (&gt;=95%) and timely critical part replacement (&gt;=90%) 
2. Onsite Repair and Support Services only by Cepheid or Cepheid's Authorized Service Provider (As described in the SLA with the specific country).
3. Online system of monitoring service request status
4. Replacement of any failed 6 Color Module under Access Care for a new generation 10 Color module is free of charge for new generation systems and with computer under Microsoft Windows 10 Operating System only (any replacement of computer running Windows 7 or Windows XP operating system might be subject to additional cost). Not applicable to first generation of GeneXpert (R1 model).
5. The to the 10-Color Hybrid systems approach allowing a  GeneXpert system to run a combination of 6-color (6C) and 10-color (10C) modules, called “10C Hybrids”. A mandatory prerequisite for a Hybrid system is a computer running the Windows 10 Operating System and if not yet installed, to upgrade Dx software to version 6.5 or higher (free of charge for a computer running the Microsoft Windows 10 Operating System.</t>
  </si>
  <si>
    <t>ACCESS_CARE (Tier 3)</t>
  </si>
  <si>
    <t>GeneXpert AccessCare 3.0 Xpert SLA Tier 3</t>
  </si>
  <si>
    <t>Only for countries with a signed Service Level Agreements (SLA) with Cepheid for Acccesscare. Accesscare is based on the number of modules in the country and the number of Xpert tests volumes purchased/committed per year. The Tier 3 surcharge applies when the consumption of  tests/module/day is   minimum of 1.72 tests. The Tier price that will apply is defined by Cepheid and the country during the assessment process of country eligibility to AccessCare
The SLA includes:
1. Provision of monthly reporting Key Performance Indicators (KPIs) results against targets:  system availability (&gt;=95%), module availability (&gt;=95%) and timely critical part replacement (&gt;=90%) 
2. Onsite Repair and Support Services only by Cepheid or Cepheid's Authorized Service Provider (As described in the SLA with the specific country).
3. Online system of monitoring service request status
4. Replacement of any failed 6 Color Module under Access Care for a new generation 10 Color module is free of charge for new generation systems and with computer under Microsoft Windows 10 Operating System only (any replacement of computer running Windows 7 or Windows XP operating system might be subject to additional cost). Not applicable to first generation of GeneXpert (R1 model).
5. The to the 10-Color Hybrid systems approach allowing a  GeneXpert system to run a combination of 6-color (6C) and 10-color (10C) modules, called “10C Hybrids”. A mandatory prerequisite for a Hybrid system is a computer running the Windows 10 Operating System and if not yet installed, to upgrade Dx software to version 6.5 or higher (free of charge for a computer running the Microsoft Windows 10 Operating System.</t>
  </si>
  <si>
    <t>WXPLUS02Y1 (GXII-2)</t>
  </si>
  <si>
    <t>The Warranty Extension Plus has the same SLA than AccessCare but it is a One-time payment per year for one or multiple systems via one contract. The price of the Warranty Extension Plus is per type of system and per duration. The Extension Plus includes: 
1. Provision of monthly reporting Key Performance Indicators (KPIs) results against targets:  system availability (&gt;=95%), module availability (&gt;=95%) and timely critical part replacement (&gt;=90%) 
2. Onsite Repair and Support Services only by Cepheid or Cepheid's Authorized Service Provider (As described in the SLA with the specific country).
3. Online system of monitoring service request status
4. Replacement of any failed 6 Color Module under Access Care for a new generation 10 Color module is free of charge for new generation systems and with computer under Microsoft Windows 10 Operating System only (any replacement of computer running Windows 7 or Windows XP operating system might be subject to additional cost). Not applicable to first generation of GeneXpert (R1 model).
5. The Warranty Extension Plus only apply to 10-color GeneXpert system
6. The to the 10-Color Hybrid systems approach allowing a  GeneXpert system to run a combination of 6-color (6C) and 10-color (10C) modules, called “10C Hybrids”. A mandatory prerequisite for a Hybrid system is a computer running the Windows 10 Operating System and if not yet installed, to upgrade Dx software to version 6.5 or higher (free of charge for a computer running the Microsoft Windows 10 Operating System.</t>
  </si>
  <si>
    <t>WXPLUS02Y1(GXII-2)</t>
  </si>
  <si>
    <t>WXPLUS02Y3 (GXII-2)</t>
  </si>
  <si>
    <t>WXPLUS02Y3(GXII-2)</t>
  </si>
  <si>
    <t>WXPLUS02Y1 (GXIV-2)</t>
  </si>
  <si>
    <t>WXPLUS02Y1</t>
  </si>
  <si>
    <t>WXPLUS02Y3 (GXIV-2)</t>
  </si>
  <si>
    <t>WXPLUS02Y3</t>
  </si>
  <si>
    <t>WXPLUS04Y1</t>
  </si>
  <si>
    <t>WXPLUS04Y3</t>
  </si>
  <si>
    <t>WXPLUS08Y1</t>
  </si>
  <si>
    <t>WXPLUS08Y3</t>
  </si>
  <si>
    <t>WXPLUS16Y1</t>
  </si>
  <si>
    <t>WXPLUS16Y3</t>
  </si>
  <si>
    <t>WX01RG12</t>
  </si>
  <si>
    <t>1-year warranty extension for a 1-module GeneXpert Edge that can be procured anytime. Warranties only cover parts and shipment, and do not include costs for in-country travel or time of service providers, which need to be budgeted separately.
The cost of shipping parts is covered by Cepheid (CIP) – additional charges may be incurred to the customer
Remote assistance is included
Onsite interventions are not included and will be quoted separately by the assigned authorized service provider.
Warranty Extensions are recommended for Countries with NO Cepheid presence or representative.
This item includes: 1 GeneXpert Edge Preventive Maintenance (PM) kit (XPERTCHECK-CE- 5 Edge - Each kit contains 5 cartridges) for beginning of year.</t>
  </si>
  <si>
    <t>WX02RG12</t>
  </si>
  <si>
    <t>1-year warranty extension for a 2-module GeneXpert system that can be procured anytime. Warranties only cover parts and shipment, and do not include costs for in-country travel or time of service providers, which need to be budgeted separately.
The cost of shipping parts is covered by Cepheid (CIP) – additional charges may be incurred to the customer
Remote assistance is included
Onsite interventions are not included and will be quoted separately by the assigned authorized service provider.
Warranty Extensions are recommended for Countries with NO Cepheid presence or representative.
This item includes 1 GeneXpert Calibration kit (XPERTCHECK-CE- 5 - Each kit contains 5 cartridges) for year 1. This means that for year 2, another kit must be ordered separately.</t>
  </si>
  <si>
    <t>WX04RG12</t>
  </si>
  <si>
    <t>1-year warranty extension for a 4-module GeneXpert system that can be procured anytime. Warranties only cover parts and shipment, and do not include costs for in-country travel or time of service providers, which need to be budgeted separately.
The cost of shipping parts is covered by Cepheid (CIP) – additional charges may be incurred to the customer
Remote assistance is included
Onsite interventions are not included and will be quoted separately by the assigned authorized service provider.
Warranty Extensions are recommended for Countries with NO Cepheid presence or representative.
This item includes 1 GeneXpert Calibration kit (XPERTCHECK-CE- 5 - Each kit contains 5 cartridges) for year 1. This means that for year 2, another kit must be ordered separately.</t>
  </si>
  <si>
    <t>WV08RG12</t>
  </si>
  <si>
    <t>1-year warranty extension for a 8-module GeneXpert system that can be procured anytime. Warranties only cover parts and shipment, and do not include costs for in-country travel or time of Cepheid's authorized service providers, which need to be budgeted separately.
The cost of shipping parts is covered by Cepheid (CIP) – additional charges may be incurred to the customer
Remote assistance is included
Onsite interventions are not included and will be quoted separately by the assigned Cepheid's authorized service provider.
Warranty Extensions are recommended for Countries with NO Cepheid presence or representative.
This item includes 1 GeneXpert Calibration kit (XPERTCHECK-CE- 5 - Each kit contains 5 cartridges) for year 1. This means that for year 2, another kit must be ordered separately.</t>
  </si>
  <si>
    <t>WV16RG12</t>
  </si>
  <si>
    <t>1-year warranty extension for a 16-module GeneXpert system that can be procured anytime. Warranties only cover parts and shipment, and do not include costs for in-country travel or time of service providers, which need to be budgeted separately.
The cost of shipping parts is covered by Cepheid (CIP) – additional charges may be incurred to the customer
Remote assistance is included
Onsite interventions are not included and will be quoted separately by the assigned authorized service provider.
Warranty Extensions are recommended for Countries with NO Cepheid presence or representative.
This item includes 4 GeneXpert Calibration kits (XPERTCHECK-CE- 5-Each kit contains 5 cartridges) for year 1. This means that for year 2 (of the 2 first years of Warranty, 4 other kits must be ordered separately).</t>
  </si>
  <si>
    <t>WX01UP36</t>
  </si>
  <si>
    <t>3-year warranty extension for a 1-module GeneXpert Edge, paid upfront together with the system purchase. Warranties only cover parts and shipment, and do not include costs for in-country travel or time of service providers, which need to be budgeted separately.
The cost of shipping parts is covered by Cepheid (CIP) – additional charges may be incurred to the customer
Remote assistance is included
Onsite interventions are not included and will be quoted separately by the assigned authorized service provider.
Warranty Extensions are recommended for Countries with NO Cepheid presence or representative.
This item includes: 4 GeneXpert Edge Preventive Maintenance (PM) kit (XPERTCHECK-CE- 5 Edge- Each kit contains 5 cartridges) for the end of the 1st year of warranty (to validate the initial 2 year warranty), for the beginning of year 3, for the beginning of year 4 and for the beginning of year 5.</t>
  </si>
  <si>
    <t>WX02UP36</t>
  </si>
  <si>
    <t>3-year warranty extension for a 2-module GeneXpert system, paid upfront together with the system purchase. Warranties only cover parts and shipment, and do not include costs for in-country travel or time of service providers, which need to be budgeted separately.
The cost of shipping parts is covered by Cepheid (CIP) – additional charges may be incurred to the customer
Remote assistance is included
Onsite interventions are not included and will be quoted separately by the assigned authorized service provider.
Warranty Extensions are recommended for Countries with NO Cepheid presence or representative.
This item includes: 4 GeneXpert Calibration kit (XPERTCHECK-CE-5- Each kit contains 5 cartridges) for the end of the 1st year of warranty (to validate the initial 2 year warranty), for the beginning of year 3, for the beginning of year 4 and for the beginning of year 5.</t>
  </si>
  <si>
    <t>WX04UP36</t>
  </si>
  <si>
    <t>3-year warranty extension for a 4-module GeneXpert system, paid upfront together with the system purchase. Warranties only cover parts and shipment, and do not include costs for in-country travel or time of service providers, which need to be budgeted separately.
The cost of shipping parts is covered by Cepheid (CIP) – additional charges may be incurred to the customer
Remote assistance is included
Onsite interventions are not included and will be quoted separately by the assigned authorized service provider.
Warranty Extensions are recommended for Countries with NO Cepheid presence or representative.
This item includes: 4 GeneXpert Calibration kit (XPERTCHECK-CE-5 - Each kit contains 5 cartridges) for the end of the 1st year of warranty (to validate the initial 2 year warranty), for the beginning of year 3, for the beginning of year 4 and for the beginning of year 5.</t>
  </si>
  <si>
    <t>WV08UP36</t>
  </si>
  <si>
    <t>3-year warranty extension for a 8-module GeneXpert system, paid upfront together with the system purchase. Warranties only cover parts and shipment, and do not include costs for in-country travel or time of Cepheid's authorized service providers, which need to be budgeted separately.
The cost of shipping parts is covered by Cepheid (CIP) – additional charges may be incurred to the customer
Remote assistance is included
Onsite interventions are not included and will be quoted separately by the assigned Cepheid's authorized service provider.
Warranty Extensions are recommended for Countries with NO Cepheid presence or representative.
This item includes: 4 GeneXpert Calibration kit (XPERTCHECK-CE-5 - Each kit contains 5 cartridges) for the end of the 1st year of warranty (to validate the initial 2 year warranty), for the beginning of year 3, for the beginning of year 4 and for the beginning of year 5.</t>
  </si>
  <si>
    <t>WV16UP36</t>
  </si>
  <si>
    <t>3-year warranty extension for a 16-module GeneXpert system, paid upfront together with the system purchase. Warranties only cover parts and shipment, and do not include costs for in-country travel or time of service providers, which need to be budgeted separately.
The cost of shipping parts is covered by Cepheid (CIP) – additional charges may be incurred to the customer
Remote assistance is included
Onsite interventions are not included and will be quoted separately by the assigned authorized service provider.
Warranty Extensions are recommended for Countries with NO Cepheid presence or representative.
This item includes: 16 GeneXpert Calibration kit (XPERTCHECK-CE-5- Each kit contains 5 cartridges) for the end of the 1st year of warranty (to validate the initial 2 year warranty), for the beginning of year 3, for the beginning of year 4 and for the beginning of year 5.</t>
  </si>
  <si>
    <t>WX16UP36</t>
  </si>
  <si>
    <t>WX01RG36</t>
  </si>
  <si>
    <r>
      <t xml:space="preserve">3-year warranty extension for a 1-module GeneXpert Edge. Warranties only cover parts and shipment, and do not include costs for in-country travel or time of service providers, which need to be budgeted separately.
The cost of shipping parts is covered by Cepheid (CIP) – additional charges may be incurred to the customer
Remote assistance is included
Onsite interventions are not included and will be quoted separately by the assigned authorized service provider.
Warranty Extensions are recommended for Countries with NO Cepheid presence or representative.
This item includes: 3 GeneXpert Preventive Maintenance (PM) kit (XPERTCHECK-CE- 5 Edge -Each kit contains 5 cartridges) for beginning of each of the 3 years.
</t>
    </r>
    <r>
      <rPr>
        <sz val="12"/>
        <color rgb="FF0070C0"/>
        <rFont val="Calibri"/>
        <family val="2"/>
        <scheme val="minor"/>
      </rPr>
      <t>Please provide the serial number (SN) of the equipment(s) for which the warranty extension(s) are requested.</t>
    </r>
  </si>
  <si>
    <t>WX02RG36</t>
  </si>
  <si>
    <r>
      <t xml:space="preserve">3-year warranty extension for a 2-module GeneXpert system, paid before the end of the 2 first years of warranty. Warranties only cover parts and shipment, and do not include costs for in-country travel or time of service providers, which need to be budgeted separately.
The cost of shipping parts is covered by Cepheid (CIP) – additional charges may be incurred to the customer
Remote assistance is included
Onsite interventions are not included and will be quoted separately by the assigned authorized service provider.
Warranty Extensions are recommended for Countries with NO Cepheid presence or representative.
This item includes: 3 GeneXpert Calibration kit (XPERTCHECK-CE-5 - Each kit contains 5 cartridges) for beginning of each of the 3 years.
</t>
    </r>
    <r>
      <rPr>
        <sz val="12"/>
        <color rgb="FF0070C0"/>
        <rFont val="Calibri"/>
        <family val="2"/>
        <scheme val="minor"/>
      </rPr>
      <t>Please provide the serial number (SN) of the equipment(s) for which the warranty extension(s) are requested.</t>
    </r>
  </si>
  <si>
    <t>WX04RG36</t>
  </si>
  <si>
    <r>
      <t xml:space="preserve">3-year warranty extension for a 4-module GeneXpert system, paid before the end of the two first years of warranty.   Warranties only cover parts and shipment, and do not include costs for in-country travel or time of service providers, which needs to be budgeted separately.
The cost of shipping parts is covered by Cepheid (CIP) – additional charges may be incurred to the customer
Remote assistance is included
Onsite interventions are not included and will be quoted separately by the assigned authorized service provider.
Warranty Extensions are recommended for Countries with NO Cepheid presence or representative.
This item includes: 3 GeneXpert Calibration kit (XPERTCHECK-CE-5 - Each kit contains 5 cartridges) for beginning of each of the 3 years.
</t>
    </r>
    <r>
      <rPr>
        <sz val="12"/>
        <color rgb="FF0070C0"/>
        <rFont val="Calibri"/>
        <family val="2"/>
        <scheme val="minor"/>
      </rPr>
      <t>Please provide the serial number (SN) of the equipment(s) for which the warranty extension(s) are requested.</t>
    </r>
  </si>
  <si>
    <t>WV08RG36</t>
  </si>
  <si>
    <r>
      <t xml:space="preserve">3-year warranty extension for a 8-module GeneXpert system, paid before the end of the two first years of warranty.   Warranties only cover parts and shipment, and do not include costs for in-country travel or time of Cepheid's authorized service providers, which needs to be budgeted separately.
The cost of shipping parts is covered by Cepheid (CIP) – additional charges may be incurred to the customer
Remote assistance is included
Onsite interventions are not included and will be quoted separately by the Cepheid's assigned authorized service provider.
Warranty Extensions are recommended for Countries with NO Cepheid presence or representative.
This item includes: 3 GeneXpert Calibration kit (XPERTCHECK-CE-5 - Each kit contains 5 cartridges) for beginning of each of the 3 years.
</t>
    </r>
    <r>
      <rPr>
        <sz val="12"/>
        <color rgb="FF0070C0"/>
        <rFont val="Calibri"/>
        <family val="2"/>
        <scheme val="minor"/>
      </rPr>
      <t>Please provide the serial number (SN) of the equipment(s) for which the warranty extension(s) are requested.</t>
    </r>
  </si>
  <si>
    <t>WV16RG36</t>
  </si>
  <si>
    <r>
      <t xml:space="preserve">3-year warranty extension for a 16-module GeneXpert system, paid before the end of the two first years of warranty.  Warranties only cover parts and shipment, and do not include costs for in-country travel or time of service providers, which needs to be budgeted separately.
The cost of shipping parts is covered by Cepheid (CIP) – additional charges may be incurred to the customer
Remote assistance is included
Onsite interventions are not included and will be quoted separately by the assigned authorized service provider.
Warranty Extensions are recommended for Countries with NO Cepheid presence or representative.
This item includes: 12 GeneXpert Calibration kit (XPERTCHECK-CE-5 - Each kit contains 5 cartridges) for beginning of each of the 3 years.
</t>
    </r>
    <r>
      <rPr>
        <sz val="12"/>
        <color rgb="FF0070C0"/>
        <rFont val="Calibri"/>
        <family val="2"/>
        <scheme val="minor"/>
      </rPr>
      <t>Please provide the serial number (SN) of the equipment(s) for which the warranty extension(s) are requested.</t>
    </r>
  </si>
  <si>
    <t>WX16RG36</t>
  </si>
  <si>
    <t>1.2 RAPID ANTIGEN DETECTION</t>
  </si>
  <si>
    <t>1.2.1 Rapid antigen detection tests (LAM)</t>
  </si>
  <si>
    <t>Determine TB LAM Ag, 25 tests</t>
  </si>
  <si>
    <t xml:space="preserve"> 25 tests</t>
  </si>
  <si>
    <r>
      <t xml:space="preserve">Determine TB LAM Ag is an in vitro, visually read, qualitative immunoassay for the detection of LAM antigen of Mycobacteria in human urine as an aid in the diagnosis of active mycobacterial infection in HIV positive individuals with clinical symptoms of tuberculosis. 
</t>
    </r>
    <r>
      <rPr>
        <sz val="12"/>
        <color indexed="8"/>
        <rFont val="Calibri"/>
        <family val="2"/>
      </rPr>
      <t>·</t>
    </r>
    <r>
      <rPr>
        <sz val="10.8"/>
        <color indexed="8"/>
        <rFont val="Calibri"/>
        <family val="2"/>
      </rPr>
      <t xml:space="preserve"> </t>
    </r>
    <r>
      <rPr>
        <sz val="12"/>
        <color indexed="8"/>
        <rFont val="Calibri"/>
        <family val="2"/>
      </rPr>
      <t>This item includes: 25 Determine TB LAM Ag Tests; 1 Determine TB LAM Ag Reference Card and 1 Determine TB LAM Ag IFU</t>
    </r>
  </si>
  <si>
    <t>Abbott Rapid Dx International</t>
  </si>
  <si>
    <t>7D2741</t>
  </si>
  <si>
    <t>https://www.globalpointofcare.abbott/en/product-details/determine-tb-lam.html</t>
  </si>
  <si>
    <t>1.3 SMEAR MICROSCOPY</t>
  </si>
  <si>
    <t>1.3.1 Smear microscopy kits</t>
  </si>
  <si>
    <t>Ziehl Neelsen light microscopy supplies Kit</t>
  </si>
  <si>
    <t>34 months</t>
  </si>
  <si>
    <r>
      <t xml:space="preserve">The kit is composed of the following ready to use reagents and consumables in quantities adequate for 1,000 smears. The kit is packed in 3 boxes (1 box with reagents, 1 box with consumables and 1 box with paper towels)
</t>
    </r>
    <r>
      <rPr>
        <b/>
        <sz val="12"/>
        <rFont val="Calibri"/>
        <family val="2"/>
      </rPr>
      <t xml:space="preserve">Reagents: </t>
    </r>
    <r>
      <rPr>
        <sz val="12"/>
        <rFont val="Calibri"/>
        <family val="2"/>
      </rPr>
      <t xml:space="preserve">ZN carbol-fuchsin stain solution 1L: 6L ; ZN Acid-Alcohol decolorization solution 1L: 6L; ZN Methylene blue counterstaining solution 1L: 6L; Immersion oil: 4 x 25ml (100ml); Chlorine disinfectant: Pellets for 100 L (100 tablets).
</t>
    </r>
    <r>
      <rPr>
        <b/>
        <sz val="12"/>
        <rFont val="Calibri"/>
        <family val="2"/>
      </rPr>
      <t xml:space="preserve">Consumables: </t>
    </r>
    <r>
      <rPr>
        <sz val="12"/>
        <rFont val="Calibri"/>
        <family val="2"/>
      </rPr>
      <t xml:space="preserve">Microscope slide: 20 x 50 units (1,000 units); Lens cleaning tissues: 100 tissues; Pencil: 10 pencils; Waterproof marker pen: 2 pens; Waste plastic bag: 500 bags; Wooden applicator stick: 1000 sticks; Nitrile Gloves sizes S, M, L: 800 gloves 
</t>
    </r>
    <r>
      <rPr>
        <b/>
        <sz val="12"/>
        <rFont val="Calibri"/>
        <family val="2"/>
      </rPr>
      <t>Paper towels</t>
    </r>
    <r>
      <rPr>
        <sz val="12"/>
        <rFont val="Calibri"/>
        <family val="2"/>
      </rPr>
      <t xml:space="preserve">: Paper towels: 20 x 150 units (3,000) </t>
    </r>
  </si>
  <si>
    <t>Svizera Europe B.V.</t>
  </si>
  <si>
    <t>Dangerous cargo CAO
ZN carbol-fuchsin stain solution: UN2821 6.1 III 
ZN Acid-Alcohol decolorization solution: UN2924 3(8) II
Chlorine disinfectant pellets: UN3077 9 III
Immersion oil: UN 3082, 9,  III</t>
  </si>
  <si>
    <r>
      <rPr>
        <b/>
        <sz val="12"/>
        <color indexed="8"/>
        <rFont val="Calibri"/>
        <family val="2"/>
      </rPr>
      <t xml:space="preserve">Reagents: </t>
    </r>
    <r>
      <rPr>
        <sz val="12"/>
        <color indexed="8"/>
        <rFont val="Calibri"/>
        <family val="2"/>
      </rPr>
      <t xml:space="preserve">ZN carbol-fuchsin stain solution: Gainland International Ltd. S0170; ZN Acid-Alcohol decolorization solution: Gainland International Ltd.  S1075.1; ZN Methylene blue counterstaining solution: Gainland International Ltd.  S0830.1; Immersion oil: Gainland International Ltd.  M250; Chlorine disinfectant pellets: Gainland International Ltd. T0025.
</t>
    </r>
    <r>
      <rPr>
        <b/>
        <sz val="12"/>
        <color indexed="8"/>
        <rFont val="Calibri"/>
        <family val="2"/>
      </rPr>
      <t xml:space="preserve">Consumables: </t>
    </r>
    <r>
      <rPr>
        <sz val="12"/>
        <color indexed="8"/>
        <rFont val="Calibri"/>
        <family val="2"/>
      </rPr>
      <t xml:space="preserve">Microscope slides: Yancheng Feizhou Glass Co., Ltd. 7105-1; Lens cleaning tissues: Hangzhou Ocome Filtech Co.,LTD. HZO-L1015; Pencils Shenzhen: Shiechen Industial Company LTD. 1002; Waterproof marker pens: Wenzhou Junbo Stationery Co., LTD. 1125; Waste plastic bags: QINGDAO SEVENLEAVES PACKAGING CO., LTD. 91370285MA3C74CU47; Wooden applicator sticks: Shucheng County Ancheng Bamboo and Wood Handicraft Factory. BBS223; Nitrile Gloves sizes: Top Glove Sdn Bhd. ENW50.
</t>
    </r>
    <r>
      <rPr>
        <b/>
        <sz val="12"/>
        <color indexed="8"/>
        <rFont val="Calibri"/>
        <family val="2"/>
      </rPr>
      <t>Paper towels:</t>
    </r>
    <r>
      <rPr>
        <sz val="12"/>
        <color indexed="8"/>
        <rFont val="Calibri"/>
        <family val="2"/>
      </rPr>
      <t xml:space="preserve"> Megall Paper (Qingdao) Co., Ltd. SMD-PTR150</t>
    </r>
  </si>
  <si>
    <t>http://www.svizera.org/files/pdfs/Productlijsten/productlist_diagnostic_svizera-europe_2022.pdf</t>
  </si>
  <si>
    <t>Ziehl Neelsen Staining Kit, Hot Staining</t>
  </si>
  <si>
    <t>This kit is composed of the following ready to use reagents and with quantities adequate for 150 - 200 smears. 
1. ZN carbol-fuchsin stain solution 1L: 1% Basic Fuchsin; 5% Phenol (C6H6O); 10% Ethanol (C2H60); 85% distilled Water.
2. ZN Acid-Alcohol decolorization solution 1L: 3.0% Hydrochloric acid (HCl); 97% Ethanol ( C2H60).
3. ZN Methylene blue counterstaining solution 1L: 0.1 to 0.3% Methylene blue in 100% water (volume %).</t>
  </si>
  <si>
    <t>Dangerous cargo CAO
ZN carbol-fuchsin stain solution: UN2821 6.1 III 
ZN Acid-Alcohol decolorization solution: UN2924 3(8) III</t>
  </si>
  <si>
    <t>ZN carbol-fuchsin stain solution: Gainland International Ltd. S0170
ZN Acid-Alcohol decolorization solution: Gainland International Ltd.  S1075.1
ZN Methylene blue counterstaining solution: Gainland International Ltd.  S0830.1</t>
  </si>
  <si>
    <t>Auramine microscopy supplies Kit</t>
  </si>
  <si>
    <r>
      <t xml:space="preserve">This kit is composed of the following ready to use reagents and consumables in a quantity adequate for 1,000 smears. The kit is packed in 3 boxes (1 box with reagents, 1 box with consumables and 1 box with paper towels)
</t>
    </r>
    <r>
      <rPr>
        <b/>
        <sz val="12"/>
        <rFont val="Calibri"/>
        <family val="2"/>
      </rPr>
      <t>Reagents:</t>
    </r>
    <r>
      <rPr>
        <sz val="12"/>
        <rFont val="Calibri"/>
        <family val="2"/>
      </rPr>
      <t xml:space="preserve"> Carbolic Auramine stain solution 1L:  6 x 1L; Auramine Acid alcohol decolorisation solution 1L: 6 x 1L; Auramine Methylene blue counterstaining solution 1L: 6 x 1L; Immersion oil 25ml: 4 x 25ml (100ml); Chlorine disinfectant pellets:  100 Pellets for 100 L.
</t>
    </r>
    <r>
      <rPr>
        <b/>
        <sz val="12"/>
        <rFont val="Calibri"/>
        <family val="2"/>
      </rPr>
      <t>Consumables:</t>
    </r>
    <r>
      <rPr>
        <sz val="12"/>
        <rFont val="Calibri"/>
        <family val="2"/>
      </rPr>
      <t xml:space="preserve"> Microscope slides 50 units: 20 x 50 units (1,000 units); Lens cleaning tissues: 100 tissues; Pencils: 10 units; Waterproof marker pens:  2 units; Waste plastic bags: 500 bags; Wooden applicator sticks:  1,000 units; Nitrile Gloves sizes S, M, L - 800 gloves.
</t>
    </r>
    <r>
      <rPr>
        <b/>
        <sz val="12"/>
        <rFont val="Calibri"/>
        <family val="2"/>
      </rPr>
      <t xml:space="preserve">Paper towels </t>
    </r>
    <r>
      <rPr>
        <sz val="12"/>
        <rFont val="Calibri"/>
        <family val="2"/>
      </rPr>
      <t>150 units:  20 x 150 units (3,000)</t>
    </r>
  </si>
  <si>
    <t>Dangerous cargo CAO
Auramine stain solution: UN2821, 6.1, III
Auramine Acid alcohol decolorisation solution: UN2924 3(8) II
Chlorine disinfectant pellets: UN3077 9 III
Immersion oil: UN 3082, 9,  III</t>
  </si>
  <si>
    <r>
      <rPr>
        <b/>
        <sz val="12"/>
        <color indexed="8"/>
        <rFont val="Calibri"/>
        <family val="2"/>
      </rPr>
      <t>Reagents</t>
    </r>
    <r>
      <rPr>
        <sz val="12"/>
        <color indexed="8"/>
        <rFont val="Calibri"/>
        <family val="2"/>
      </rPr>
      <t xml:space="preserve">: Carbolic Auramine stain solution: Gainland International Ltd. S0090; Auramine Acid alcohol decolorisation solution: Gainland International Ltd. S1075.2; Auramine Methylene blue counterstaining solution: Gainland International Ltd.  S0830.2, Immersion oil: Gainland International Ltd.  M250; Chlorine disinfectant pellets: Gainland International Ltd. T0025
</t>
    </r>
    <r>
      <rPr>
        <b/>
        <sz val="12"/>
        <color indexed="8"/>
        <rFont val="Calibri"/>
        <family val="2"/>
      </rPr>
      <t>Consumables:</t>
    </r>
    <r>
      <rPr>
        <sz val="12"/>
        <color indexed="8"/>
        <rFont val="Calibri"/>
        <family val="2"/>
      </rPr>
      <t xml:space="preserve"> Microscope slides 20x50 units: Yancheng Feizhou Glass Co., Ltd. 7105-1; Lens cleaning tissues Hangzhou Ocome Filtech Co.,LTD. HZO-L1015; Pencils Shenzhen Shiechen Industial Company LTD. 1002; Waterproof marker pens: Wenzhou Junbo Stationery Co., LTD. 1125; Waste plastic bags QINGDAO SEVENLEAVES PACKAGING CO., LTD. 91370285MA3C74CU47; Wooden applicator sticks Shucheng County Ancheng Bamboo and Wood Handicraft Factory. BBS223; Nitrile Gloves sizes: Top Glove Sdn Bhd. ENW50.
</t>
    </r>
    <r>
      <rPr>
        <b/>
        <sz val="12"/>
        <color indexed="8"/>
        <rFont val="Calibri"/>
        <family val="2"/>
      </rPr>
      <t xml:space="preserve">Paper towels: </t>
    </r>
    <r>
      <rPr>
        <sz val="12"/>
        <color indexed="8"/>
        <rFont val="Calibri"/>
        <family val="2"/>
      </rPr>
      <t>150 units Megall Paper (Qingdao) Co., Ltd. SMD-PTR150</t>
    </r>
  </si>
  <si>
    <t>Auramine staining kit</t>
  </si>
  <si>
    <t>This kit must be composed of the following ready to use reagents and with quantities adequate for 150 - 200 smears.
1. Carbolic Auramine stain solution 1L: Color index 41000, CAS Number: 2465-27-2, molecular formular: C17H22ClN3, [C17H21N3 HCl].
2. Auramine Acid alcohol decolorisation solution 1L: 0.5% HCl and 99.5% ethanol (C2H60).
3. Auramine Methylene blue counterstaining solution 1L: 0.3% methylene blue and 100% (volume%) water. Color Index: 52015, CAS: 1934-16-3, molecular formula: C16H18ClN3S.</t>
  </si>
  <si>
    <t>Dangerous cargo CAO
UN 2821 &amp; PG III</t>
  </si>
  <si>
    <t>Carbolic Auramine stain solution: Gainland International Ltd.S0090
Auramine Acid alcohol decolorisation solution: Gainland International Ltd. S1075.2
Auramine Methylene blue counterstaining solution:Gainland International Ltd.  S0830.2</t>
  </si>
  <si>
    <t>Ziehl Neelsen / Auramine microscopy starter supplies Kit</t>
  </si>
  <si>
    <r>
      <t xml:space="preserve">This kit is composed of the following ready to use consumables and with quantities adequate for the kit. The kit is packed in 2 boxes (1 box with consumables and 1 box with paper towels)
</t>
    </r>
    <r>
      <rPr>
        <b/>
        <sz val="12"/>
        <rFont val="Calibri"/>
        <family val="2"/>
      </rPr>
      <t xml:space="preserve">Consumables: </t>
    </r>
    <r>
      <rPr>
        <sz val="12"/>
        <rFont val="Calibri"/>
        <family val="2"/>
      </rPr>
      <t xml:space="preserve">Glass alcohol lamp (2 units); Cotton wick for spirit lamp (2x 1meter); Mechanical Timer: 1 unit; Slide staining rack: 2 units; Slide drying rack: 2 units; Slide storage box: 6 units; Slide-holding forceps: 2 units; Reagent bottle 1L: 4 units; Staining bottle 250 ml: 3 units; Staining bottle 500 ml: 3 units; Beaker 250 mL: 1 unit; Beaker 1000 mL: 1 unit; Measuring cylinder 10 ml: 1 unit; Goggles: 2 units; Funnels sizes S, M, L: 3 units, 1 unit of each size; Folded paper filters for funnels 45mm, 120mm, 155mm: 100 units; Pencils: 10 units; Pencil sharpener: 1 unit; Stand for waste plastic bags: 3 units; Waste plastic bag: 500 units; Paper towel dispenser: 1 unit; Handbook Lab Diagnosis of TB by Sputum Microscopy: 1 unit; Standard Operating Procedures: 1 unit.
</t>
    </r>
    <r>
      <rPr>
        <b/>
        <sz val="12"/>
        <rFont val="Calibri"/>
        <family val="2"/>
      </rPr>
      <t>Paper towels:</t>
    </r>
    <r>
      <rPr>
        <sz val="12"/>
        <rFont val="Calibri"/>
        <family val="2"/>
      </rPr>
      <t xml:space="preserve"> 150 units: 20 x 50 units (3000)</t>
    </r>
  </si>
  <si>
    <r>
      <rPr>
        <b/>
        <sz val="12"/>
        <color indexed="8"/>
        <rFont val="Calibri"/>
        <family val="2"/>
      </rPr>
      <t>Consumables:</t>
    </r>
    <r>
      <rPr>
        <sz val="12"/>
        <color indexed="8"/>
        <rFont val="Calibri"/>
        <family val="2"/>
      </rPr>
      <t xml:space="preserve"> Glass alcohol lamp: Wuhan Pharmchem Co., Ltd 6201; Cotton wick for spirit lamp 1m Wuhan Pharmchem Co., Ltd. 6202; Mechanical timer: SUZHOU SINOMED. SMD-MT301;  Slide staining rack Zhejiang Hanjun Metal Products Co., Ltd. YF-1027; Slide drying rack: Dongguan Jiesheng Hardware Indusry	330281600108451; Slide storage box: SUZHOU SINOMED SMD-STB100; Slide-holding forceps Atlas Surgical ASSI.2460; Reagent bottle: Nantong Hailun Bio-Medical Apparatuses Manufacturing Co., Ltd. HL-K46 (Amber COLOR); Staining bottle 250 ml: SUZHOU SINOMED SMD-SB250; Staining bottle 500 ml: SUZHOU SINOMED STM-SB500; Beaker 250 mL: NINGBO YINZHOU JOAN LAB EQUIPMENT CO., LTD. 1102-250; Beaker 1000 mL: NINGBO YINZHOU JOAN LAB EQUIPMENT CO., LTD 1102-1000; Measuring cylinder: NINGBO YINZHOU JOAN LAB EQUIPMENT CO., LTD. 1601-10; Goggles SUZHOU SINOMED STM-GOGAF; Funnels: SUZHOU SINOMED SMD-FUNS,SMD-FUNM,SMD-FUNL; Folded paper filters for funnels: Hangzhou Ocome Filtech Co.,LTD.	HZO-F45, HZO-F110, HZO-F150; Pencils: Shenzhen Shiechen Industial Company LTD. 1002; Pencil sharpener: Shenzhen Shiechen Industial Company LTD. 301; Stand for waste bags: Zhejiang Hanjun Metal Products Co.,Ltd YF-0473; Waste plastic bag: QINGDAO SEVENLEAVES PACKAGING CO., LTD. 91370285MA3C74CU47; Paper towel dispenser: SUZHOU SINOMED SMD-PTD.
</t>
    </r>
    <r>
      <rPr>
        <b/>
        <sz val="12"/>
        <color indexed="8"/>
        <rFont val="Calibri"/>
        <family val="2"/>
      </rPr>
      <t>Paper towels:</t>
    </r>
    <r>
      <rPr>
        <sz val="12"/>
        <color indexed="8"/>
        <rFont val="Calibri"/>
        <family val="2"/>
      </rPr>
      <t xml:space="preserve"> Megall Paper (Qingdao) Co., Ltd. SMD-PTR150</t>
    </r>
  </si>
  <si>
    <t>1.3.2 Smear microscopy equipment</t>
  </si>
  <si>
    <t>Bright Field Microscope (CX23)</t>
  </si>
  <si>
    <r>
      <t xml:space="preserve">This microscope model is easy to use, and offers outstanding optical performance with a large 20mm field of view. Binocular 30⁰ inclined and rotatable 360⁰. Binocular microscope with 2 years warranty. Power supply: 100-240VAC, 50/60Hz. This item includes: 
- Binocular tube; stand with quadruple revolving nose-piece;
- Eyepieces 10x with Helicoid adjustment (FN 20, anti fungus); right-handle- double plate stage;
- Abbe condenser; power cord; Plan objectives (anti-fungus) 4x, 10x, 40x, 100x; 
- With AC adapter and fixing belt for transportation. Connectable to a digital camera.
This item includes a dust cover and a Lens tissue paper
</t>
    </r>
    <r>
      <rPr>
        <sz val="12"/>
        <color indexed="30"/>
        <rFont val="Calibri"/>
        <family val="2"/>
      </rPr>
      <t>The reflecting mirror has to be procured separately.</t>
    </r>
  </si>
  <si>
    <t>The Medical Export Group</t>
  </si>
  <si>
    <t>Olympus CX23</t>
  </si>
  <si>
    <t>https://www.olympus-lifescience.com/en/microscopes/upright/cx23/</t>
  </si>
  <si>
    <t>Bright field Microscope, reflecting mirror (CX23)</t>
  </si>
  <si>
    <t>Mirror unit for microscope Olympus CH20/CX21/CX22 and CX23;
Spare part of the Binocular bright field microscope - ZN</t>
  </si>
  <si>
    <t>Olympus CX23 reflecting mirror</t>
  </si>
  <si>
    <t>Bright Field Microscope, transport case (CX23)</t>
  </si>
  <si>
    <r>
      <t xml:space="preserve">Wooden storage/transport box for Olympus microscopes models CH20/CX21/CX22 and CX/23. Supplied with carrying handle, size 26.4x30.5x47.4cm;
</t>
    </r>
    <r>
      <rPr>
        <sz val="12"/>
        <color indexed="30"/>
        <rFont val="Calibri"/>
        <family val="2"/>
      </rPr>
      <t>If the microscope will stay in the lab, a transport case may not be necessary</t>
    </r>
  </si>
  <si>
    <t>Olympus CX23 transport case</t>
  </si>
  <si>
    <t>Bright field microscope (Primo Star 1)</t>
  </si>
  <si>
    <t>This microscope model is easy to use, and offers outstanding optical performance with a large 20mm field of view. Binocular 30⁰ inclined and rotatable 360⁰. Binocular microscope with 2 years warranty. Power supply: 100-240VAC, 50/60Hz. This item includes: 
- Binocular tube; stand with quadruple revolving nose-piece;
- Eyepieces 10x with Helicoid adjustment (FN 20, anti fungus); right-handle- double plate stage;
- Abbe condenser; power cord; Plan objectives (anti-fungus) 4x, 10x, 40x, 100x; 
- With AC adapter and fixing belt for transportation. Connectable to a digital camera.
The reflecting mirror has to be procured separately.</t>
  </si>
  <si>
    <t>Primo Star 1</t>
  </si>
  <si>
    <t>https://www.micro-shop.zeiss.com/en/dk/system/primostar+1-primostar+1-upright+microscopes/10336/</t>
  </si>
  <si>
    <t>Bright field Microscope, reflecting mirror (Primo Star 1)</t>
  </si>
  <si>
    <t>Mirror unit (spare part) for the bright field microscope</t>
  </si>
  <si>
    <t>Mirror unit for Carl Zeiss  Primo Star
(415500-1202-000)</t>
  </si>
  <si>
    <t>Bright Field Microscope, transport case (Primo Star 1)</t>
  </si>
  <si>
    <t>Case for transport and storage for primo star (415500-1827-000)</t>
  </si>
  <si>
    <t>LED microscope (Iscope)</t>
  </si>
  <si>
    <t>Fluorescence microscope  with binocular tube 30°, equipped with quadruple revolving nosepiece (tilted backwards) and objectives “Planachromat” 10x, 20x, 40x and 100x (oil), with white LED illumination for transmitted-bright field and blue LED illumination for epi-fluorescence. Product has 2 years warranty. 
· The base is sturdy, stable, base body with focus adjustment. Base of epoxy powder coated heat treated, resistant to standard reagents used for staining;
· Optical system: Color corrected infinity optics, parafocal distance 45 mm, tube length: 180±20 mm;
· Eye pieces: Tube rotatable through 360° with adjustable inter-pupillary distance ranging from at least 48–75 mm, maintaining parafocality;
· The nosepiece is with ribbed grip for easy rotation on a precision ball bearing mechanism;
· The stage is provided with a spring loaded slide holder for safe and exact positioning of the slide. Connectable to a digital camera.
This item includes:  dust cover and antistatic optical cleaning brush</t>
  </si>
  <si>
    <t>Euromex</t>
  </si>
  <si>
    <t>box 1 60,
 box 2 70cm</t>
  </si>
  <si>
    <t>box1 50cm,
box2 29cm</t>
  </si>
  <si>
    <t>box1 38cm, 
box2 44cm</t>
  </si>
  <si>
    <t>IScope.1152-PLI/LB-UN1</t>
  </si>
  <si>
    <t>https://www.euromex.com/en/products/applications/86129-un1/</t>
  </si>
  <si>
    <t>LED microscope, transport case (Iscope)</t>
  </si>
  <si>
    <r>
      <t xml:space="preserve">Wooden case for transport and storage of the LED microscope. Supplied with carrying handle with appropriate receptacles  (with fixing points and belts to retain the microscope and to eliminate shocks during transportation) for safe holding of accessories. Lockable. Warranty of 2 years	
</t>
    </r>
    <r>
      <rPr>
        <sz val="12"/>
        <color indexed="30"/>
        <rFont val="Calibri"/>
        <family val="2"/>
      </rPr>
      <t>If the microscope will stay in the lab, a transport case may not be necessary</t>
    </r>
  </si>
  <si>
    <t>IS.4300-SP</t>
  </si>
  <si>
    <t>LED microscope, battery supply unit (Iscope)</t>
  </si>
  <si>
    <t>Battery supply unit consisting of battery and charger in one unit, for power supply via the line or the battery. This battery can be use for the LED microscope (Iscope) (106950)</t>
  </si>
  <si>
    <t>Dangerous CAO
Dangerous Cargo UN 3480, Cargo Aircraft Only (CAO)</t>
  </si>
  <si>
    <t>IS.BATT</t>
  </si>
  <si>
    <t>LED microscope (Primo Star 3 iLED)</t>
  </si>
  <si>
    <t>Fluorescence microscope  with viewing angle 25°/20, equipped with quadruple revolving nosepiece (tilted backwards) and objectives “Plan-achromatic” 10X, 40X and 100X , with white LED illumination for transmitted-bright field and blue LED illumination. 
-The base is sturdy, stable, base body with focus adjustment with protective plastic coverying. Base of epoxy powder coated heat treated, resistant to standard reagents used for staining;
- Optical system : Color corrected infinity optics, parafocal distance 45mm, tube length :180±20mm, the entire optical system shall be ""anti-fungus"" treated;
- Eye pieces : Viewing angle 25°/20,  ergonomic with Tube rotatable through 360° with adjustable inter-pupillary distance ranging from at least 48-75mm, maintaining parafocality; oculars with visual field numbers of 10x/20 Br.foc.
-The nosepiece : mechanical revolving nosepiece to accommodate 4 objectives, inclined backwards (tilted backwards - mechanical rackless stage 75 X 40), with ribbed grip for easy rotation on a precision ball bearing mechanism;
-Complete configuration with fixed-Köhler stand including Transmitted-light illumination LED 1W white-light, 5600K 4-position nosepiece 
-The stage : uniformely horizontal, mechanical stage with dimensions of 140 x140 mm (w x d) ±5 mm each, it is provided  with a spring loaded slide holder for safe and exact positioning of the slide.
Connectable to a digital camera.
-Country-specific power cable
-The 5v USB port offer the possibility to use power bank to supply power to Primostar 3
-Magnetic transmitter is stick on cover plater, no chance to fall down or misalign
-The main power cable can be stored at back size panel
-5 years warranty
This item includes : dust cover and antistatic optical cleaning brush
It works at humidity : up to 100%, ambient temperature in the range +5°C to +40° C</t>
  </si>
  <si>
    <t>Primo Star 3 iLED (415501-0051-000)</t>
  </si>
  <si>
    <t>https://www.zeiss.com/microscopy/en/products/light-microscopes/widefield-microscopes/primostar-3-iled.html</t>
  </si>
  <si>
    <t>LED microscope, transport case (Primo Star iLED)</t>
  </si>
  <si>
    <t>Temporarily not available</t>
  </si>
  <si>
    <t>Primo Star iLED transport case (415500-1827-000)</t>
  </si>
  <si>
    <t>https://www.zeiss.com/microscopy/int/products/light-microscopes/primo-star-iled.html</t>
  </si>
  <si>
    <t>Battery supply for microscope(PrimoStar 1 and PrimoStar 3 iLED)</t>
  </si>
  <si>
    <t>Battery supply unit consisting of battery and charger in one unit, for power supply via the line or the battery.  Power bank Lithium-Ion. 20100mAh 73Wh.
This battery can be used for the Bright field microscope (Primo Star 1) and for the LED microscope (Primo Star 3 iLED)</t>
  </si>
  <si>
    <t>Dangerous CAO
Dangerous Cargo UN 3480, Class 9A, Cargo Aircraft Only (CAO)</t>
  </si>
  <si>
    <t>PrimoStar 1 and PrimoStar 3 iLED (000000-0677-975)</t>
  </si>
  <si>
    <t>https://www.xtpower.de/XT-20000QC3/</t>
  </si>
  <si>
    <t>1.3.3 Smear microscopy reagents</t>
  </si>
  <si>
    <t>Auramine O, 25 g</t>
  </si>
  <si>
    <t>16 months</t>
  </si>
  <si>
    <r>
      <t xml:space="preserve">Auramine O for microscopy. CAS No. 2465-27-2;
</t>
    </r>
    <r>
      <rPr>
        <sz val="12"/>
        <color indexed="8"/>
        <rFont val="Calibri"/>
        <family val="2"/>
      </rPr>
      <t>· Dye Content &gt; 80 %</t>
    </r>
  </si>
  <si>
    <t>TTM</t>
  </si>
  <si>
    <t>Dangerous cargo
UN 2811, Class 6.1, PG III</t>
  </si>
  <si>
    <t>Merck KGaA SAFA861030-25G</t>
  </si>
  <si>
    <t>https://www.sigmaaldrich.com/catalog/product/aldrich/861030?lang=en®ion=GB</t>
  </si>
  <si>
    <t>Denatured alcohol, 1 lt</t>
  </si>
  <si>
    <t>23 months</t>
  </si>
  <si>
    <t>Denatured alcohol for stain solutions and decolorization. CAS No. 64-17-5;
· Grade: Purum/analytical ≥99,8 %, p.a., denatured</t>
  </si>
  <si>
    <t>Dangerous cargo
UN 1170, Class 3, PG II</t>
  </si>
  <si>
    <t xml:space="preserve"> Carl Roth GmbH 0911.1</t>
  </si>
  <si>
    <t>https://www.carlroth.com/com/en/a-to-z/ethanol/p/0911.8</t>
  </si>
  <si>
    <t>Phenol crystals, 2x250 g</t>
  </si>
  <si>
    <r>
      <t xml:space="preserve">Colourless Phenol crystals. CAS No. 108-95-2;
· Phenol GR for analysis ACS,Reag. Ph Eur; Grade: Purum/analytical ≥ 99.5%, p.a
This item includes: 2 x 250 g
</t>
    </r>
    <r>
      <rPr>
        <sz val="12"/>
        <color indexed="30"/>
        <rFont val="Calibri"/>
        <family val="2"/>
      </rPr>
      <t>Subject to availability from our supplier. Product lead-time may be longer than usual. Please contact your GDF Country Supply Officer for further information</t>
    </r>
  </si>
  <si>
    <t>Dangerous cargo
UN 1671, Class 6.1, PG II</t>
  </si>
  <si>
    <t>Merck KGaA 1.00206.0250</t>
  </si>
  <si>
    <t>https://www.sigmaaldrich.com/catalog/product/mm/100206?lang=en®ion=GB</t>
  </si>
  <si>
    <t>Basic fuchsin, 100 g</t>
  </si>
  <si>
    <t>16 - 24 months</t>
  </si>
  <si>
    <r>
      <t xml:space="preserve">Basic fuchsin for microscopy. CAS No.632-99-5 
</t>
    </r>
    <r>
      <rPr>
        <sz val="12"/>
        <color indexed="8"/>
        <rFont val="Calibri"/>
        <family val="2"/>
      </rPr>
      <t>·</t>
    </r>
    <r>
      <rPr>
        <sz val="8.4"/>
        <color indexed="8"/>
        <rFont val="Calibri"/>
        <family val="2"/>
      </rPr>
      <t xml:space="preserve"> </t>
    </r>
    <r>
      <rPr>
        <sz val="12"/>
        <color indexed="8"/>
        <rFont val="Calibri"/>
        <family val="2"/>
      </rPr>
      <t>Dye content: ≥ 80%</t>
    </r>
  </si>
  <si>
    <t>Merck KGaA 1.159.370.100</t>
  </si>
  <si>
    <t>3204 1300</t>
  </si>
  <si>
    <t>https://www.merckmillipore.com/CH/de/product/Fuchsin-C.I.-42510,MDA_CHEM-115937?ReferrerURL=https%3A%2F%2Fwww.google.com%2F</t>
  </si>
  <si>
    <t>Immersion oil, 100 ml</t>
  </si>
  <si>
    <t>4 x 25ml (100ml)</t>
  </si>
  <si>
    <t>Microscope Immersion Oil 100 ml. Immersion oil with refractive index in the range (nD) 1,515 – 1,517. Atoxic and Free from particle with drop size of about 0.1 mL. No vapor or odor and labelled with applying warning symbols. This item includes: 4 bottles of 25 ml each for a total of 100 ml</t>
  </si>
  <si>
    <t>General cargo
UN 3082, 9,  III
(Excepted Quantity - Not restricted)</t>
  </si>
  <si>
    <t>Gainland International Ltd. (M250)</t>
  </si>
  <si>
    <t>http://www.gccdiagnostics.com/user/M250%20Immersion%20oil%202008%20modification.pdf</t>
  </si>
  <si>
    <t>1.3.4 Smear microscopy consumables</t>
  </si>
  <si>
    <t>Sputum containers with screw caps</t>
  </si>
  <si>
    <t>1000 units</t>
  </si>
  <si>
    <r>
      <t xml:space="preserve">Sample container used to collect human sputum and urine for diagnosis of tuberculosis, made of transparent plastic polypropylene with multi (more than 2) thread closing screw caps.
</t>
    </r>
    <r>
      <rPr>
        <sz val="12"/>
        <rFont val="Calibri"/>
        <family val="2"/>
      </rPr>
      <t xml:space="preserve">· </t>
    </r>
    <r>
      <rPr>
        <sz val="12"/>
        <rFont val="Calibri"/>
        <family val="2"/>
      </rPr>
      <t xml:space="preserve">Volume 80 ml with height: 50 to 70 mm. Opening angle of 270°.
</t>
    </r>
    <r>
      <rPr>
        <sz val="12"/>
        <rFont val="Calibri"/>
        <family val="2"/>
      </rPr>
      <t>·</t>
    </r>
    <r>
      <rPr>
        <sz val="9.6"/>
        <rFont val="Calibri"/>
        <family val="2"/>
      </rPr>
      <t xml:space="preserve"> </t>
    </r>
    <r>
      <rPr>
        <sz val="12"/>
        <rFont val="Calibri"/>
        <family val="2"/>
      </rPr>
      <t xml:space="preserve">Mouth diameter: 40 - 55 mm, wide opening to easily collect sputum.	
· Leak-resistant (waterproof) with frosted writing panel which accept pencil.
</t>
    </r>
    <r>
      <rPr>
        <sz val="12"/>
        <rFont val="Calibri"/>
        <family val="2"/>
      </rPr>
      <t>·</t>
    </r>
    <r>
      <rPr>
        <sz val="9.6"/>
        <rFont val="Calibri"/>
        <family val="2"/>
      </rPr>
      <t xml:space="preserve"> </t>
    </r>
    <r>
      <rPr>
        <sz val="12"/>
        <rFont val="Calibri"/>
        <family val="2"/>
      </rPr>
      <t xml:space="preserve">Secure stackable cups for volume-reducing packing, sample transport and storage
</t>
    </r>
    <r>
      <rPr>
        <sz val="12"/>
        <color indexed="30"/>
        <rFont val="Calibri"/>
        <family val="2"/>
      </rPr>
      <t>For logistics purposes: 176 boxes (11 pallets) will fill up a 20' container</t>
    </r>
  </si>
  <si>
    <t>Jiangsu Benoy Lab Instrument Co.,Ltd (SMD-SC80)</t>
  </si>
  <si>
    <t>39269097 / 90189084</t>
  </si>
  <si>
    <t>https://www.sz-sinomedevice.com/sputum-containers-with-screw-caps.html</t>
  </si>
  <si>
    <t>Microscope slides, 50 x 20 slides</t>
  </si>
  <si>
    <t>20x50 units (1000 units)</t>
  </si>
  <si>
    <r>
      <t xml:space="preserve">Microscope slides, made of soda-lime glass with frosted ends for marking.
</t>
    </r>
    <r>
      <rPr>
        <sz val="12"/>
        <rFont val="Calibri"/>
        <family val="2"/>
      </rPr>
      <t xml:space="preserve">· Dimensions: 76 mm × 26 mm and Thickness: 1.0–1.2 mm </t>
    </r>
    <r>
      <rPr>
        <sz val="12"/>
        <rFont val="Calibri"/>
        <family val="2"/>
      </rPr>
      <t>; Straight edges and corners with cellophane wrapped. Compliant with ISO 8037–1.
This item includes: 50 boxes of 20 units each for a total of 1000 units</t>
    </r>
  </si>
  <si>
    <t>Yancheng Feizhou Glass Co., Ltd. (7105-1)</t>
  </si>
  <si>
    <t>www.ycfzbl.com</t>
  </si>
  <si>
    <t>AFB Quality control slides kit</t>
  </si>
  <si>
    <t>1 kit of 6 slides
(3 positive and 3 negative control slides)</t>
  </si>
  <si>
    <t>22 months</t>
  </si>
  <si>
    <r>
      <t xml:space="preserve">Quality control slides to validate routine staining procedures. Individually packed to preserve control sample integrity. Eliminate need to maintain control cultures or retain positive results. This item includes:
· 3 positive slides The positive well (+) contains Mycobacterium scrofulaceum  (acid fast bacilli) to produce the positive acid-fast stain reaction. 
· 3 negative slides: The negative well (-) contains Escherichia coli (a gram+ bacterium), which results in the negative acid-fast stain reaction
</t>
    </r>
    <r>
      <rPr>
        <sz val="12"/>
        <color indexed="30"/>
        <rFont val="Calibri"/>
        <family val="2"/>
      </rPr>
      <t>The nonviable microorganisms stain control log is available electronically:</t>
    </r>
    <r>
      <rPr>
        <sz val="12"/>
        <rFont val="Calibri"/>
        <family val="2"/>
      </rPr>
      <t xml:space="preserve"> </t>
    </r>
    <r>
      <rPr>
        <sz val="12"/>
        <color indexed="30"/>
        <rFont val="Calibri"/>
        <family val="2"/>
      </rPr>
      <t>https://www.alphatecsystems.com/wp/wp-content/uploads/2018/09/L003241.D-AFB-Quality-Control-Log.pdf</t>
    </r>
  </si>
  <si>
    <t>Alpha-Tec Systems, Inc. (0003246)</t>
  </si>
  <si>
    <t>https://www.alphatecsystems.com/mycobacteriology/qc1-afb-slides/</t>
  </si>
  <si>
    <t>Slide storage box</t>
  </si>
  <si>
    <r>
      <t xml:space="preserve">Slide storage box made of durable plastic with a capacity to hold 100 slides (slides 76 mm ~ 26 mm).
</t>
    </r>
    <r>
      <rPr>
        <sz val="12"/>
        <rFont val="Calibri"/>
        <family val="2"/>
      </rPr>
      <t>·</t>
    </r>
    <r>
      <rPr>
        <sz val="9.6"/>
        <rFont val="Calibri"/>
        <family val="2"/>
      </rPr>
      <t xml:space="preserve"> </t>
    </r>
    <r>
      <rPr>
        <sz val="12"/>
        <rFont val="Calibri"/>
        <family val="2"/>
      </rPr>
      <t>Cork-lined base and with a cover with an index-card holder</t>
    </r>
  </si>
  <si>
    <t>SUZHOU SINOMED (SMD-STB100)</t>
  </si>
  <si>
    <t xml:space="preserve">https://www.sz-sinomedevice.com/slide-storage-box.html </t>
  </si>
  <si>
    <t>Glass alcohol lamp, 200 ml</t>
  </si>
  <si>
    <t>Glass alcohol lamp (200 ml) with screw top lid with fuel of 96% denatured alcohol. The cap is made of metal to extinguish the fire</t>
  </si>
  <si>
    <t>Wuhan Pharmchem Co., Ltd (6201)</t>
  </si>
  <si>
    <t>www.cspharmchem.com</t>
  </si>
  <si>
    <t>Cotton wick for spirit lamp, 1 meter</t>
  </si>
  <si>
    <t>10x10 cm 
(1 meter)</t>
  </si>
  <si>
    <t>Cotton wick for spirit lamp of 1 meter made of cotton. The cotton wick are pre-cut cylindrical wicks in 10 x 10 cm.</t>
  </si>
  <si>
    <t>Wuhan Pharmchem Co., Ltd (6202)</t>
  </si>
  <si>
    <t>Slide staining rack</t>
  </si>
  <si>
    <t>Slide staining rack made of stainless steel 410 which has excellent chemical resistance to collect excess stain. Harbours 30 to 40 of standard slides size (26 x 76 mm)</t>
  </si>
  <si>
    <t>Zhejiang Hanjun Metal Products Co.,Ltd (YF-1027)</t>
  </si>
  <si>
    <t xml:space="preserve">Manufacturer website it is not available
</t>
  </si>
  <si>
    <t>Slide drying rack</t>
  </si>
  <si>
    <t>Slide drying rack made of stainless steel 410 which has excellent chemical resistance. Harbours 30 to 40 of standard slides size (26 x 76 mm)</t>
  </si>
  <si>
    <t>Dongguan Jiesheng Hardware Industry (330281600108451)</t>
  </si>
  <si>
    <t>SIide-holding forceps</t>
  </si>
  <si>
    <r>
      <t xml:space="preserve">Slide-holding forceps made of stainless steel 410 which has excellent chemical resistance. Able to hold 1 standard slide size (26 x 76 mm). </t>
    </r>
    <r>
      <rPr>
        <sz val="12"/>
        <rFont val="Calibri"/>
        <family val="2"/>
      </rPr>
      <t xml:space="preserve">Size: </t>
    </r>
    <r>
      <rPr>
        <sz val="12"/>
        <rFont val="Calibri"/>
        <family val="2"/>
      </rPr>
      <t>Between 100 to 120 mm length</t>
    </r>
  </si>
  <si>
    <t>Atlas Surgical (ASSI.2460)</t>
  </si>
  <si>
    <t>www.sahaj.com, www.atlassurgicalindia.com</t>
  </si>
  <si>
    <t>Mechanical timer</t>
  </si>
  <si>
    <t>Mechanical timer spring-powered (Not line or battery powered). Timer range minimum 20, maximum 60 min with 1 minute or shorter increments. Distance of one minute increments &gt;3 mm</t>
  </si>
  <si>
    <t>SUZHOU SINOMED (SMD-MT301)</t>
  </si>
  <si>
    <t>https://www.sz-sinomedevice.com/mechanical-timer.html ‎</t>
  </si>
  <si>
    <t>Measuring cylinder, 10 ml</t>
  </si>
  <si>
    <t>Measuring cylinder made of type 1 borosilicate glass with spout. Autoclavable (121°C) and Acid and alkalin resistant. Wall thickness of 3 mm; 0.2 mL graduation printed on glass. Volume 10 ml</t>
  </si>
  <si>
    <t>NINGBO YINZHOU JOAN LAB EQUIPMENT CO.,LTD (1601-10)</t>
  </si>
  <si>
    <t xml:space="preserve">https://www.monotaro.id/s028109709.html
</t>
  </si>
  <si>
    <t>Folded paper filters for funnels 45 to 155mm</t>
  </si>
  <si>
    <t>100 units</t>
  </si>
  <si>
    <t>Folded paper filters to be used with funnels of sizes between 45 mm to 155 mm. Filter paper for qualitative analysis made of &gt;95% cellulose with ash content of 0.06 - 0.15%. Thickness: 0.16 mm - 0.33 mm</t>
  </si>
  <si>
    <t>Hangzhou Ocome Filtech Co.,LTD. (HZO-F45, HZO-F110, HZO-F150)</t>
  </si>
  <si>
    <t xml:space="preserve">http://www.hzocome.com/eproduct_1.asp?id=472
</t>
  </si>
  <si>
    <t>Wooden applicator sticks</t>
  </si>
  <si>
    <t>Wooden applicator sticks with no swab end made of bamboo. Cylindrical with 3.0 x 120mm size. Length 120mm</t>
  </si>
  <si>
    <t>Shucheng County Ancheng Bamboo and Wood Handicraft Factory (BBS223)</t>
  </si>
  <si>
    <t>https://www.anchengfoodservice.com/eco-friendly-natural-bamboo-BBQ-skewer.html</t>
  </si>
  <si>
    <t>Lens cleaning tissues</t>
  </si>
  <si>
    <t>100 tissues</t>
  </si>
  <si>
    <t>Lens cleaning tissues with lint free. Not scratching glass. Size per piece: 100 mm x 150 mm. Box of 100 tissues</t>
  </si>
  <si>
    <t>Hangzhou Ocome Filtech Co.,LTD. (HZO-L1015)</t>
  </si>
  <si>
    <t>Reagent bottle 1 lt</t>
  </si>
  <si>
    <t xml:space="preserve">Reagent bottle made of amber borosilicate to prevent UV light penetrating inside the bottle. Wall thickness of 4mm. Provided with a GL45 screw cap including tight fitting screw cap and pouring ring made of polypropylene. Autoclavable (121 °C)
</t>
  </si>
  <si>
    <t>Nantong Hailun Bio-Medical Apparatuses Manufacturing Co., Ltd. HL-K46 (Amber COLOR)</t>
  </si>
  <si>
    <t>http://www.nthailun.net/productView_en.asp?ID=378&amp;SortID=160</t>
  </si>
  <si>
    <t>Graduated pipette with suction piston</t>
  </si>
  <si>
    <t>Graduated pipette with piston, capacity: 50 ml, brown graduation: 0,2 ml, with attached syringe for simple and risk-free pipetting, main point ring graduation, zero point at top, graduated to tip.</t>
  </si>
  <si>
    <t>Hirschmann Laborgeräte GmbH 1190175</t>
  </si>
  <si>
    <t>https://www.hirschmannlab.com/artikelgruppe/11901?parent=%7B60C3B706-491A-4B9D-9DAD-87313315A49B%7D</t>
  </si>
  <si>
    <t>Weighting boats</t>
  </si>
  <si>
    <t>12 units</t>
  </si>
  <si>
    <t>Weighing boats to weigh different elements in the laboratory;
· Square shape, glazed porcelain;
· Good chemical resistance and acid resistance; Withstand temperatures up to at least 70°C;
· White color, made of Porcelain, glazed;
· Flat base with round corners</t>
  </si>
  <si>
    <t>Witeg Labortechnik GmbH 8526371</t>
  </si>
  <si>
    <t>https://www.witeg.de/en/detail/index/sArticle/10433</t>
  </si>
  <si>
    <t>1.4 MOLECULR TESTING: CENTRALIZED</t>
  </si>
  <si>
    <t>1.4.1 LPA equipment</t>
  </si>
  <si>
    <t>Thermoshaker / Twincubator (7025009)</t>
  </si>
  <si>
    <r>
      <t xml:space="preserve">The Thermoshaker / TwinCubator is for use with reverse line blot strip assays and for manual hybridization and washing steps of up to 12 GenoType test strips.
· High quality peltier elements. Minimal risk of contaminations. Pre-installed temperature profile for processing of the GenoType tests.
· Number of samples: 1-12. Program storage: 9 programs with up to 20 steps. Temperature range 4-105°C in steps of 1°C. Heating rate: 0.3°C/s; Cooling rate: 0.2°C/s. Power supply: 100-240 V, 50/60 Hz
</t>
    </r>
    <r>
      <rPr>
        <sz val="12"/>
        <rFont val="Calibri"/>
        <family val="2"/>
      </rPr>
      <t>·</t>
    </r>
    <r>
      <rPr>
        <sz val="8.4"/>
        <rFont val="Calibri"/>
        <family val="2"/>
      </rPr>
      <t xml:space="preserve"> </t>
    </r>
    <r>
      <rPr>
        <sz val="12"/>
        <rFont val="Calibri"/>
        <family val="2"/>
      </rPr>
      <t>Countries where US/EU/OSCE/UN sanctions apply are excluded.
This item includes:  TwinCubator with hybridization block; Power cable;  Operator’s manual; Checklist for installation; Decontamination protocol and QC records.
Remote support is delivered by HAIN Lifescience / Bruker Support Team (phone number: +49 74 73- 94 51- 744 . E-mail: Diagnostics.support@bruker.com), available from Monday to Friday (8:30am-5:00pm CET).</t>
    </r>
  </si>
  <si>
    <t>Hain LifeScience GMBH</t>
  </si>
  <si>
    <t>EURO</t>
  </si>
  <si>
    <t>https://www.hain-lifescience.de/en/products/equipment/hybridization/twincubator.html</t>
  </si>
  <si>
    <t>GT blot - 48 (1003/1)</t>
  </si>
  <si>
    <r>
      <t xml:space="preserve">The GT-Blot 48 is for use with reverse line blot strip assays and provides fully automated washing and hybridization of up to 48 GenoType test strips.
· Novel heating system and high quality system components. Color-coded reagent containers. Automated recirculation of the remaining fluid. 
· Number of samples: 1-48. Pipetting volume: 1-4 ml. Dispensing channels: 6. Power supply: 220-240 V Europe, 110-120 V USA, 50/60 Hz.
For customers using the GT-Blot48 only: approx. 1 Reagent Set for DNA STRIP Kits is suitable for 4 GenoType Kits of 96 tests.
</t>
    </r>
    <r>
      <rPr>
        <sz val="12"/>
        <rFont val="Calibri"/>
        <family val="2"/>
      </rPr>
      <t>·</t>
    </r>
    <r>
      <rPr>
        <sz val="8.4"/>
        <rFont val="Calibri"/>
        <family val="2"/>
      </rPr>
      <t xml:space="preserve"> </t>
    </r>
    <r>
      <rPr>
        <sz val="12"/>
        <rFont val="Calibri"/>
        <family val="2"/>
      </rPr>
      <t>Countries where US/EU/OSCE/UN sanctions apply are excluded.
This item includes: GT-Blot 48; Power cable and spare fuses; USB cable with driver CD; GT-Blot 48 Programmable Software CD; 5 x Plastic trays, 2x48 wells; Square container for cleaning tubings; 1 x 500 ml container; 1 x 250 ml container; 4 x 125 ml containers; Pipetting template; Calibration documents; Operator‘s manual; Short instructions; Checklist for installation and Decontamination protocol.
Remote support is delivered by HAIN Lifescience / Bruker Support Team (phone number: +49 74 73- 94 51- 744 . E-mail: Diagnostics.support@bruker.com), available from Monday to Friday (8:30am-5:00pm CET).</t>
    </r>
  </si>
  <si>
    <t>1003/1</t>
  </si>
  <si>
    <t>https://www.hain-lifescience.de/en/products/equipment/hybridization/gt-blot-48.html</t>
  </si>
  <si>
    <t>GT-Blot 48 Tray for 96 strips (black) (1003/5)</t>
  </si>
  <si>
    <t>GT-Blot 48 Tray for 96 strips, black (1003/5) for use in combination with the GT-Blot48 (106064).
Remote support is delivered by HAIN Lifescience / Bruker Support Team (phone number: +49 74 73- 94 51- 744 . E-mail: Diagnostics.support@bruker.com), available from Monday to Friday (8:30am-5:00pm CET).</t>
  </si>
  <si>
    <t>1003/5</t>
  </si>
  <si>
    <t>Thermoblock with 4 blocks</t>
  </si>
  <si>
    <t>Thermoblock with a temperature range: ambient to +5°C to 150°C. Heat up speed of 5°C per  min.
· User‘s self-compensation function to offset between real temperature and indicated temperature (±10.0°C); Internal PPS bath ensures best insulation, block made of anodized aluminium;
· Precise temperature control; Digital timer function – delay time and operation control; timer range of 99hr 59min alarm;
· Convenient integrated timer for time-sensitive incubations; Block removal tool with screw thread included; Locking mode; overheat and over-current protection and sensor error detection;
· Storage function for the set values of temperature and timer; Various block types (optional);
· Safety mechanism: locking mode, overheat and over-current protection and sensor error detection.
Thi item includes: 1 unit + 4 blocks: Block of 96 places 0,2 ml PCR tubes, Block 15 places 15 ml conical tubes, Block 8 places 50 ml conical tubes and Block 96 places 0,5 ml PCR tubes</t>
  </si>
  <si>
    <t>Witeg Labortechnik GmbH 
DH WHB02100 with blocks: DH.WHB510596; DH.WHB531515; DH.WHB535008; DH.WHB510570</t>
  </si>
  <si>
    <t>https://www.witeg.de/en/products/laboratory-equipment/heating/dry-bath-incubator/dry-bath-incubator-h-20-1-block-up-to-1500c</t>
  </si>
  <si>
    <t>UV transilluminator 365 nm</t>
  </si>
  <si>
    <t>UV-Transilluminator 365 nm with adjustable protective shield that can be fixed in any angle and thus protects the user against UV radiation. Stainless steel frame; Intensity in the range 7-8 mW/cm2.
• UV-Transilluminator for reading gel - Ethidium bromide;
• Unlimited lifetime of the filter for 312 nm; No flickering of tubes; Low amount of infrared light
• Intensity selector (70%/100%); Ondulex reflector; Continuously adjustable UV protective shield
• Adjustable power of the light in at least 2 positions: low and high power with UV filter;
• Filter size at least of 210x 260 mm; No flickering effects; Low heat sample irradiation; 
• Transparent UV blocking cover made of acrylic; UV screen frames made of Stainless Steel AISI 304 or better; Body made of steel covered with coated paint or better material.</t>
  </si>
  <si>
    <t>LTF Labortechnik Vilber 
ECX-F 20.L</t>
  </si>
  <si>
    <t>https://www.labortechnik.com/en/uv-transilluminators-low-cost/ecx-compact</t>
  </si>
  <si>
    <t>Microcentrifuge</t>
  </si>
  <si>
    <r>
      <t xml:space="preserve">The microcentrifuge has rotors that are designed to spin microliter and PCR tubes.
- RPM: 500 - 15,000 min -1; Adjustable in increments of 10; Max. RCF: 21,382; Max. capacity: 30 x 2.0 ml
- Choice of 3 rotors; Impulse key for short cycle mode
- Easy operation with keypad and control knob;
- 4 program memories for more individuality;
- 9 individual acceleration and deceleration stages;
- model 200 R coolable from -20 to +40 °C with pre-cooling function.
</t>
    </r>
    <r>
      <rPr>
        <sz val="12"/>
        <color indexed="30"/>
        <rFont val="Calibri"/>
        <family val="2"/>
      </rPr>
      <t>If an UPS is needed for this microcentrifuge, please select the UPS 700 VA.</t>
    </r>
  </si>
  <si>
    <t>Andreas Hettich GmbH
2400 &amp; 2434 &amp; 2031</t>
  </si>
  <si>
    <t>https://www.hettichlab.com/downloadcenter/Products/Datasheets/MIKRO200-200R_EN.pdf</t>
  </si>
  <si>
    <t>Refrigerated benchtop centrifuge</t>
  </si>
  <si>
    <r>
      <t xml:space="preserve">Refrigerated centrifuge for daily use in research or analytical laboratories. It has a capacity of 4 x 290 ml at a maximum RCF of 4.863; High-performance cooling in the range -20 °C to +40 °C, with a rapid cool program; High RCF: up to 16.504 for 50 ml tubes and 94 ml tubes /up to 24,400 for reaction tubes.
</t>
    </r>
    <r>
      <rPr>
        <sz val="12"/>
        <color indexed="8"/>
        <rFont val="Calibri"/>
        <family val="2"/>
      </rPr>
      <t xml:space="preserve">· Protection against aerosols through the TÜV-tested accessories with bioseals; Compact benchtop centrifuge; Ergonomic C control panel allows complex centrifugation programs to be entered, stored and called up as required; 90 programmable memories;
· 9 braking and acceleration ramps, unbraked run- down, or a cut-off speed can be selected. Ramp 9 represents the shortest braking and acceleration time; High capacity: max. 4 x 290 ml/ max. 36 x 15 ml
· </t>
    </r>
    <r>
      <rPr>
        <sz val="12"/>
        <color indexed="30"/>
        <rFont val="Calibri"/>
        <family val="2"/>
      </rPr>
      <t>The accessories come separately. Therefore, it needs to be ordered with: Swing-out rotor 4 - place; Round bucket 4 - place; Lids for rotor 4 - place; Adapter for 50ml tubes 4- place; Adapter for 12ml/15ml tubes 4-place for refrigerated centrifuge. If an UPS is needed, please select the UPS 3000 VA.</t>
    </r>
  </si>
  <si>
    <t>Andreas Hettich GmbH
Hettich Rotina 380R</t>
  </si>
  <si>
    <t>https://www.hettichlab.com/en/product/rotina-380-380-r/</t>
  </si>
  <si>
    <t>Swing-out rotor 4 - place for refrigerated benchtop centrifuge</t>
  </si>
  <si>
    <r>
      <t xml:space="preserve">Swing-out rotor 4-place to fit in Benchtop centrifuge without carriers.
</t>
    </r>
    <r>
      <rPr>
        <sz val="12"/>
        <color indexed="8"/>
        <rFont val="Calibri"/>
        <family val="2"/>
      </rPr>
      <t>·</t>
    </r>
    <r>
      <rPr>
        <sz val="8.4"/>
        <color indexed="8"/>
        <rFont val="Calibri"/>
        <family val="2"/>
      </rPr>
      <t xml:space="preserve"> </t>
    </r>
    <r>
      <rPr>
        <sz val="12"/>
        <color indexed="8"/>
        <rFont val="Calibri"/>
        <family val="2"/>
      </rPr>
      <t xml:space="preserve"> Angle: 90°; RPM max.: 5.000 min -1; RCF max.: 4.863 </t>
    </r>
  </si>
  <si>
    <t>Andreas Hettich GmbH
1754</t>
  </si>
  <si>
    <t>https://profilab24.com/en/laboratory/centrifuge-with-vortex-function/hettich-swing-out-rotor-4-place-1754-for-benchtop-centrifuge</t>
  </si>
  <si>
    <t>Round bucket 4 - place for refrigerated benchtop centrifuge</t>
  </si>
  <si>
    <t>Circular rotor buckets, made of aluminium. Able to accept up to 4 tubes of 50 ml with a proper adapter.
This item includes: 1 set with 4 carriers.</t>
  </si>
  <si>
    <t>Andreas Hettich GmbH
1752</t>
  </si>
  <si>
    <t>https://www.hettichlab.com/package/rotina-380-r-conical-package-1/</t>
  </si>
  <si>
    <t>Lids for rotor 4 - place for refrigerated benchtop centrifuge</t>
  </si>
  <si>
    <t>Tight lid for rotor bucket made of high-performance plastic, hermetically sealed. Safety mechanisms to prevent opening during the centrifugation.
This item includes: 1 set with 4 lids.</t>
  </si>
  <si>
    <t>Andreas Hettich GmbH
1751</t>
  </si>
  <si>
    <t>https://www.hettichlab.com/en/package/rotina-380-blood-tube-package-1/</t>
  </si>
  <si>
    <t>Adapter for 50 ml tubes 4- place for refrigerated centrifuge</t>
  </si>
  <si>
    <t>Adapter for falcon type tubes of 50 ml, able to work in refrigerated centrifuge. Made of high-performance plastic.
This item includes: 1 set with 4 adapters of 4 places.</t>
  </si>
  <si>
    <t>Andreas Hettich GmbH
1772-A</t>
  </si>
  <si>
    <t>https://www.hettichlab.com/downloadcenter/Products/Datasheets/ZENTRIMIX380R_EN.pdf</t>
  </si>
  <si>
    <t>Adapter for 12ml/15ml tubes 4-place for refrigerated centrifuge</t>
  </si>
  <si>
    <t>Adapter for tubes of 15 ml and/or 12 ml, able to work in refrigerated centrifuge. Made of high-performance plastic.
This item includes: 1 set with 4 adapters of 9 places.</t>
  </si>
  <si>
    <t>Andreas Hettich GmbH
1771-A</t>
  </si>
  <si>
    <t>Minishaker / Vortex</t>
  </si>
  <si>
    <r>
      <t xml:space="preserve">Minishaker / Vortex with strong and silent motor. Touch activation or continuous modes.
</t>
    </r>
    <r>
      <rPr>
        <sz val="12"/>
        <color indexed="8"/>
        <rFont val="Calibri"/>
        <family val="2"/>
      </rPr>
      <t>·</t>
    </r>
    <r>
      <rPr>
        <sz val="12"/>
        <color indexed="8"/>
        <rFont val="Calibri"/>
        <family val="2"/>
      </rPr>
      <t xml:space="preserve"> Touch activation or continuous modes; Speed control from 20 rpm to 3,000 rpm
</t>
    </r>
    <r>
      <rPr>
        <sz val="12"/>
        <color indexed="8"/>
        <rFont val="Calibri"/>
        <family val="2"/>
      </rPr>
      <t>·</t>
    </r>
    <r>
      <rPr>
        <sz val="12"/>
        <color indexed="8"/>
        <rFont val="Calibri"/>
        <family val="2"/>
      </rPr>
      <t xml:space="preserve"> Suction cups at base to minimize movement; Supplied with tube adapter and flask accessory
</t>
    </r>
    <r>
      <rPr>
        <sz val="12"/>
        <color indexed="8"/>
        <rFont val="Calibri"/>
        <family val="2"/>
      </rPr>
      <t xml:space="preserve">· </t>
    </r>
    <r>
      <rPr>
        <sz val="12"/>
        <color indexed="8"/>
        <rFont val="Calibri"/>
        <family val="2"/>
      </rPr>
      <t>Capability to shake tubes with diameters up to at least 30 mm; Orbital diameter: 4,9 mm;
· Power supply: 100-220V, 50/60 HZ
This item contains: the adaptors for mixing cup, for platform head, for micro plate kit and for multi sample plate kit</t>
    </r>
  </si>
  <si>
    <t>LMS Consult GmbH KMC-1300V, V130001, V130003 and V130004</t>
  </si>
  <si>
    <t>http://02f5425.netsolhost.com/ussin/products/vs1300v.html</t>
  </si>
  <si>
    <t>1.4.2 LPA reagents</t>
  </si>
  <si>
    <t>GenoType MTBDR plus V2.0, 96 test kit 1876641 (30496A+51610)</t>
  </si>
  <si>
    <t>13 months</t>
  </si>
  <si>
    <t>Cool cargo (+2-+8°C)</t>
  </si>
  <si>
    <t>1876641 ((30496A+51610)</t>
  </si>
  <si>
    <t>https://www.hain-lifescience.de/en/products/microbiology/mycobacteria/tuberculosis/genotype-mtbdrplus.html</t>
  </si>
  <si>
    <t>GenoType MTBDRsl V2.0, 96 tests (31796A)</t>
  </si>
  <si>
    <t>31796A</t>
  </si>
  <si>
    <t>https://www.hain-lifescience.de/en/products/microbiology/mycobacteria/tuberculosis/genotype-mtbdrsl.html</t>
  </si>
  <si>
    <t>GenoType Mycobacterium CM V2.0, 96 tests (29996A)</t>
  </si>
  <si>
    <t>96 tests</t>
  </si>
  <si>
    <t>29996A</t>
  </si>
  <si>
    <t>https://www.hain-lifescience.de/en/products/microbiology/mycobacteria/ntm/genotype-mycobacterium-cm.html</t>
  </si>
  <si>
    <t>GenoType Mycobacterium AS V1.0, 12 tests (298/H298)</t>
  </si>
  <si>
    <t>12 tests</t>
  </si>
  <si>
    <t>(298/H298)</t>
  </si>
  <si>
    <t>https://www.hain-lifescience.de/en/products/microbiology/mycobacteria/ntm/genotype-mycobacterium-as.html</t>
  </si>
  <si>
    <t>GenoType MTBC V1.X, 12 tests (301/H301)</t>
  </si>
  <si>
    <t>(301/H301)</t>
  </si>
  <si>
    <t>https://www.hain-lifescience.de/en/products/microbiology/mycobacteria/tuberculosis/genotype-mtbc.html</t>
  </si>
  <si>
    <t>GenoLyse V 1.0, 96 tests (51610)</t>
  </si>
  <si>
    <t>18 months</t>
  </si>
  <si>
    <r>
      <t xml:space="preserve">Kit for isolation of genomic bacterial DNA from patient specimens (sputum, bronchial material, tracheal secretion, gastric juice, urine). Allows you to extract highly purified genomic bacterial DNA in a few steps.
If the lab performs only Genotype MTBDRsl, need to order Genolyse separately. If Genotype MTBDRsl is performed after GenoType MTBDRplus, there is no need to order Genolyse. 
</t>
    </r>
    <r>
      <rPr>
        <sz val="12"/>
        <rFont val="Calibri"/>
        <family val="2"/>
      </rPr>
      <t>·</t>
    </r>
    <r>
      <rPr>
        <sz val="8.4"/>
        <rFont val="Calibri"/>
        <family val="2"/>
      </rPr>
      <t xml:space="preserve"> </t>
    </r>
    <r>
      <rPr>
        <sz val="12"/>
        <rFont val="Calibri"/>
        <family val="2"/>
      </rPr>
      <t>Countries where US/EU/OSCE/UN sanctions apply are excluded.</t>
    </r>
  </si>
  <si>
    <t>https://www.hain-lifescience.de/en/products/dna-isolation/genolyse.html</t>
  </si>
  <si>
    <t>GenoType NTM-DR V1.0, 12 tests (29712)</t>
  </si>
  <si>
    <t>https://www.hain-lifescience.de/en/products/microbiology/mycobacteria/ntm/genotype-ntm-dr.html</t>
  </si>
  <si>
    <t>GT-Blot 48 reagent set for DNA•STRIP Kits (R003)</t>
  </si>
  <si>
    <r>
      <t xml:space="preserve">Provided free or charge for customers with GT-Blot48 and upon purchase of GenoType assays.
The reagent set for DNA includes:
· Strip kits for use with test kits based on the DNA STRIP technology
· Reagents that can replace or replenish the solutions provided with DNA Strip kits
</t>
    </r>
    <r>
      <rPr>
        <sz val="12"/>
        <color rgb="FF0070C0"/>
        <rFont val="Calibri"/>
        <family val="2"/>
        <scheme val="minor"/>
      </rPr>
      <t xml:space="preserve">The ratio for ordering is: 1 Reagent Set for DNA STRIP Kits for any 4 GenoType Kits of 96 tests purchased. </t>
    </r>
  </si>
  <si>
    <t>R003</t>
  </si>
  <si>
    <t>Molecular grade water, 1.7ml</t>
  </si>
  <si>
    <t>10 units</t>
  </si>
  <si>
    <t>DNAase, RNAase free water - not chemically treated molecular grade water.
• Molecular weight: 18,02g/mol; Boiling point: 100°C; Density: 1,0g/cm3;
This item includes: 17 ml (10 x 1,7 ml)</t>
  </si>
  <si>
    <t>AppliChem GmbH
 A8510,1017</t>
  </si>
  <si>
    <t>https://www.itwreagents.com/italy/en/product/water+pcr+tested%2C+dna+free%2C+for+molecular+biology/A8510</t>
  </si>
  <si>
    <t>1.4.3 LPA consumables</t>
  </si>
  <si>
    <t>Single channel pipette 1 - 10 µl</t>
  </si>
  <si>
    <t>Single channel pipette variable from 1 - 10 µl, to be used with one-hand, made of PVDF and stainless steel. Provided with automatic tip-eject feature; Chemical and UV resistant, also resistant to disinfectant. Autoclavable without handle.</t>
  </si>
  <si>
    <t>Gilson S.A.S F144055M</t>
  </si>
  <si>
    <t>https://gb.gilson.com/GBSV/catalogsearch/result/?q=F144055M</t>
  </si>
  <si>
    <t>Single channel pipette 2 - 20 µl</t>
  </si>
  <si>
    <t>Single channel pipette variable from 2 - 20 µl, to be used with one-hand, made of PVDF and stainless steel. Provided with automatic tip-eject feature; Chemical and UV resistant, also resistant to disinfectant. Autoclavable without handle.</t>
  </si>
  <si>
    <t>Gilson S.A.S F144056M</t>
  </si>
  <si>
    <t>https://gb.gilson.com/GBSV/catalogsearch/result/?q=F144056M</t>
  </si>
  <si>
    <t>Single channel pipette 10 - 100 µl</t>
  </si>
  <si>
    <t>Single channel pipette variable from 10 - 100 µl, to be used with one-hand, made of PVDF and stainless steel. Provided with automatic tip-eject feature; Chemical and UV resistant, also resistant to disinfectant. Autoclavable without handle.</t>
  </si>
  <si>
    <t>Gilson S.A.S F144057M</t>
  </si>
  <si>
    <t>https://gb.gilson.com/GBSV/catalogsearch/result/?q=F144057M</t>
  </si>
  <si>
    <t>Single channel pipette 20 - 200 µl</t>
  </si>
  <si>
    <t>Single channel pipette variable from 20 - 200 µl, to be used with one-hand, made of PVDF and stainless steel. Provided with automatic tip-eject feature; Chemical and UV resistant, also resistant to disinfectant. Autoclavable without handle.</t>
  </si>
  <si>
    <t>Gilson S.A.S F144058M</t>
  </si>
  <si>
    <t>https://gb.gilson.com/GBSV/catalogsearch/result/?q=F144058M</t>
  </si>
  <si>
    <t>Single channel pipette 100 - 1000 µl</t>
  </si>
  <si>
    <t>Single channel pipette variable from 100 - 1000 µl, to be used with one-hand, made of PVDF and stainless steel. Provided with automatic tip-eject feature; Chemical and UV resistant, also resistant to disinfectant. Autoclavable without handle.</t>
  </si>
  <si>
    <t>Gilson S.A.S F144059M</t>
  </si>
  <si>
    <t>https://gb.gilson.com/GBSV/catalogsearch/result/?q=F144059M</t>
  </si>
  <si>
    <t>8-channel pipette 2 - 20 µl</t>
  </si>
  <si>
    <t>Laboratory 8 channel pipette, volume 2 -20 µl. Systematic error +/- 0,40; Random error =0.15. Pipette to be used with one-hand only; Provided with automatic tip-eject feature with color coded push-button for easy identification; Autoclavable at 121°C without handle.</t>
  </si>
  <si>
    <t>Gilson S.A.S FA10009</t>
  </si>
  <si>
    <t xml:space="preserve">https://gb.gilson.com/GBSV/catalogsearch/result/?q=FA10009 </t>
  </si>
  <si>
    <t>8-channel pipette 20 - 300 µl</t>
  </si>
  <si>
    <t>Laboratory 8 channel pipette, volume 20 -300 µl. Systematic error +/- 3,00; Random error =1.0. Pipette to be used with one-hand only; Provided with automatic tip-eject feature with color coded push-button for easy identification; Autoclavable at 121°C without handle.</t>
  </si>
  <si>
    <t>Gilson S.A.S FA10015</t>
  </si>
  <si>
    <t>https://gb.gilson.com/GBSV/catalogsearch/result/?q=FA10015</t>
  </si>
  <si>
    <t>Stand for 8-channel pipettes</t>
  </si>
  <si>
    <t>Universal Multichannel stand. It holds any brand of 8 or 12 channel pipettes. Made from rugged materials that are resistant to many chemicals with 3 positions. Compact design for space savings.</t>
  </si>
  <si>
    <t>Gilson S.A.S F161417</t>
  </si>
  <si>
    <t>https://ch.gilson.com/CHSV/universal-multichannel-stand.html</t>
  </si>
  <si>
    <t>Sterile filter tips 0.1-10 µl</t>
  </si>
  <si>
    <t>10 x 96 units</t>
  </si>
  <si>
    <t>Sterile filter tips with HDPE filter barrier with volume of 0,1 - 10 µl. RNase, DNase, DNA and Endotoxin-free; Material of tips: PP, Material of filter: PE; Products are sterilized using electron beam irradiation;
This item includes: 10 packs with 96 pieces</t>
  </si>
  <si>
    <t>Biotix/Neptune BT10XL</t>
  </si>
  <si>
    <t>http://neptunescientific.com/wp-content/uploads/2015/11/neptune_bt10xl_2340_series_spec_sheet_110406.pdf</t>
  </si>
  <si>
    <t>Sterile filter tips 0.2-20 µl</t>
  </si>
  <si>
    <t>Sterile filter tips with HDPE filter barrier with volume of 0,2 - 20 µl. RNase, DNase, DNA and Endotoxin-free; Material of tips: PP, Material of filter: PE; Products are sterilized using electron beam irradiation;
This item includes: 10 packs with 96 pieces.</t>
  </si>
  <si>
    <t>Biotix/Neptune BT20</t>
  </si>
  <si>
    <t>http://neptunescientific.com/products/pipette-tips/filter-tips/</t>
  </si>
  <si>
    <t>Sterile filter tips 5-100 µl</t>
  </si>
  <si>
    <t>Pipette Filter Tips 5-100 µl, free from DNase, RNase, Human DNA, Pyrogens, PCR Inhibitors. The tips are made of autoclavable, non-wettable, virgin polypropylene with length of 53.40 mm.
·This item includes 10 boxes with 96 units each for a total of 960 units.</t>
  </si>
  <si>
    <t>AHN Biotechnologie GmbH 2-120-C5-0</t>
  </si>
  <si>
    <t>http://ahn-bio.de/wp-content/uploads/2018/11/AHN-Consumables-Catalogue.pdf</t>
  </si>
  <si>
    <t>Sterile filter tips 20-200 µl</t>
  </si>
  <si>
    <t>Pipette Filter Tips 20-200 µl, free from DNase, RNase, Human DNA, Pyrogens, PCR Inhibitors. The tips are made of autoclavable, non-wettable, virgin polypropylene with length of 53.40 mm.
·This item includes 10 boxes with 96 units each for a total of 960 units.</t>
  </si>
  <si>
    <t>AHN Biotechnologie GmbH 2-128-C5-0</t>
  </si>
  <si>
    <t>Sterile filter tips 100-1000 µl</t>
  </si>
  <si>
    <t>Pipette Filter Tips 100-1000 µl, free from DNase, RNase, Human DNA, Pyrogens, PCR Inhibitors. The tips are made of autoclavable, non-wettable, virgin polypropylene with length of 84.30 mm.
·This item includes 10 boxes with 96 units each for a total of 960 units.</t>
  </si>
  <si>
    <t>AHN Biotechnologie GmbH 2-203-C4-0</t>
  </si>
  <si>
    <t>Repetitive pipette for combitips</t>
  </si>
  <si>
    <t>Hand-dispenser pipette with volume range: from 2 µl to 5 ml. Increased chemical resistance through innovative plastic materials; Easy tip mounting; Up to 49 dispensing steps; One-handed volume adjustment with a dial.
- Pipette with a button for contact-free, safe ejection of contaminated dispenser tips;
This item includes: shelf/rack mount, 3 PD-Tips: 0.1 ml, 1 ml and 10 ml</t>
  </si>
  <si>
    <t>Brand GmbH 705110</t>
  </si>
  <si>
    <t>https://www.sigmaaldrich.com/catalog/product/aldrich/z692867?lang=en&amp;region=GB</t>
  </si>
  <si>
    <t>Dispenser tips 5 ml</t>
  </si>
  <si>
    <r>
      <t xml:space="preserve">Dispenser tips 5 ml hat work well for infectious and volatile liquids, as the fluid never will get in touch with the instrument which avoids any contamination. Direct displacement principle;  Pyrogenic, ATP, RNase and DNA-free; 
</t>
    </r>
    <r>
      <rPr>
        <sz val="12"/>
        <color indexed="8"/>
        <rFont val="Calibri"/>
        <family val="2"/>
      </rPr>
      <t>·</t>
    </r>
    <r>
      <rPr>
        <sz val="10.8"/>
        <color indexed="8"/>
        <rFont val="Calibri"/>
        <family val="2"/>
      </rPr>
      <t xml:space="preserve"> </t>
    </r>
    <r>
      <rPr>
        <sz val="12"/>
        <color indexed="8"/>
        <rFont val="Calibri"/>
        <family val="2"/>
      </rPr>
      <t xml:space="preserve">Single sealed and sterilized.
</t>
    </r>
    <r>
      <rPr>
        <sz val="12"/>
        <color indexed="30"/>
        <rFont val="Calibri"/>
        <family val="2"/>
      </rPr>
      <t>Product linked to the hand-dispenser pipette (106115)</t>
    </r>
  </si>
  <si>
    <t>Ritter GmbH 40001-0004</t>
  </si>
  <si>
    <t>https://www.ritter-medical.de/en/products/ritips/</t>
  </si>
  <si>
    <t>Combitips 12.5 ml</t>
  </si>
  <si>
    <r>
      <t xml:space="preserve">Dispenser tips 12.5 ml hat work well for infectious and volatile liquids, as the fluid never will get in touch with the instrument which avoids any contamination. Direct displacement principle;  Pyrogenic, ATP, RNase and DNA-free;
· Single sealed and sterilized.
</t>
    </r>
    <r>
      <rPr>
        <sz val="12"/>
        <color indexed="30"/>
        <rFont val="Calibri"/>
        <family val="2"/>
      </rPr>
      <t>Product linked to the hand-dispenser pipette (106115)</t>
    </r>
  </si>
  <si>
    <t>Ritter GmbH 40002-0002</t>
  </si>
  <si>
    <t>Long 1 ml tips with ART barrier</t>
  </si>
  <si>
    <t>8x 100 units</t>
  </si>
  <si>
    <r>
      <t xml:space="preserve">Long 1 ml tips with ART barrier that perform applications consistently and accurately by using the ART Barrier, which seal when exposed to potential contaminants, trapping them inside the barrier.
• Tips are furnished with a unique ART filter to eliminate any risk of cross-contamination between samples;
• Sterile, single use; Free of RNase, DNase, DNA and pyrogens and colorless.
This item includes: 8 racks with 100 pieces.
</t>
    </r>
    <r>
      <rPr>
        <sz val="12"/>
        <color indexed="30"/>
        <rFont val="Calibri"/>
        <family val="2"/>
      </rPr>
      <t xml:space="preserve">Product linked to the pipette 200 - 1000 µl (106057) </t>
    </r>
  </si>
  <si>
    <t>Fisher Scientific UK Ltd. 2079</t>
  </si>
  <si>
    <t>https://www.thermofisher.com/order/catalog/product/2079#/2079</t>
  </si>
  <si>
    <t>96-well rack for PCR tubes of 0.2 ml</t>
  </si>
  <si>
    <t>96-Well PCR-Racks for storage of 0.2 ml, and 0.5 ml PCR tubes, made of Polypropylene (PP) with transparent lids.
• 8 x 12 positions, micro test plate format, autoclavable
• Available in different colors for identification of different types of samples;
Thi item includes: 4 x blue, 4 x red, 2 x white and 10 x lids</t>
  </si>
  <si>
    <t>Ratiolab GmbH 4 x 6114102, 4 x 6114104, 2 x 6114100, 10 x 6114111</t>
  </si>
  <si>
    <t>http://ratiolab.com/en/167-96-well-pcr-racks</t>
  </si>
  <si>
    <t>Quick chiller for tubes 0.2 to 1.5 ml</t>
  </si>
  <si>
    <t>Quick chiller for tubes 0.2 to 1.5 ml unit rapidly and repeatedly chills biological samples to -20°C for use in molecular biology applications such as ethanol precipitation of DNA/RNA samples
• The durable polycarbonate is pre-filled with a non-toxic insulating solution, and holds twelve 0.2 to 1.5 mL microcentrifuge tubes. 
• There is no direct contact between the tubes and the insulating solution so labels and markings won't come off; Tube Array is 3 x 4 and No. of Inserts included is 16;
• The Quick Chill unit can be used repeatedly for up to 45 minutes, eliminating the inconvenience of dry ice/alcohol baths</t>
  </si>
  <si>
    <t>Nalge Nunc International Corp. 2600-646</t>
  </si>
  <si>
    <t>https://us.vwr.com/store/product/7978910/nalgene-quick-chill-unit-thermo-scientific</t>
  </si>
  <si>
    <t>Sterile pp centrifuge tubes 15 ml</t>
  </si>
  <si>
    <t>500 units</t>
  </si>
  <si>
    <t>30 months</t>
  </si>
  <si>
    <t>Greiner Bio-One
188271</t>
  </si>
  <si>
    <t>https://shop.gbo.com/en/row/products/bioscience/covid-19/covid-19-tc-tubes-15/188271.html</t>
  </si>
  <si>
    <t>Sterile pp centrifuge tubes 50 ml</t>
  </si>
  <si>
    <t>Greiner Bio-One
227261</t>
  </si>
  <si>
    <t>3926 9097</t>
  </si>
  <si>
    <t>https://shop.gbo.com/de/austria/products/bioscience/covid-19/covid-19-zentrifugenroehrchen-50/227261.html</t>
  </si>
  <si>
    <t xml:space="preserve">	106741</t>
  </si>
  <si>
    <t>Rack for 1.5-2 ml tubes, 36 wells</t>
  </si>
  <si>
    <t>Tube rack for 1.5-2.0 ml tubes made of polypropylene. Capacity of 36 wells
• Rack of 3 rows of 12 wells each, numbered locations;
• The racks are autoclavable (121 ° C/20 min)</t>
  </si>
  <si>
    <t xml:space="preserve"> Eppendorf AG 0030 119.819</t>
  </si>
  <si>
    <t>https://www.eppendorf.com/product-media/doc/en/235590/Sample-Preparation_Flyer_Tube-Racks_Well-Organized.pdf</t>
  </si>
  <si>
    <t>1.4.6 BD MAX equipment</t>
  </si>
  <si>
    <t>BD MAX Equipment 6C Clinical (441916)</t>
  </si>
  <si>
    <r>
      <t xml:space="preserve">The BD MAX System for molecular diagnostics fully automates cell lysis, nucleic acid extraction, PCR set-up, target amplification and detection from a variety of specimen types. Processes and analyzes up to 24 specimens per run (i.e. 120 specimens per day). 5 fluorescence channels allow for direct measurement of multiple targets within the same sample. System display available in English, French, Spanish, German and Italian. System includes 1-year warranty and it starts on the date of user acceptance or 13 months after date of shipment, whichever comes first.
This item contains: The BD MAX System with all hardware and software necessary to drive and monitor operations, as well as calculate, communicate and store results. 
Thi item should be procured together with the below items:
106921 BD MAX MDR TB Assay kit, 24 tests (443878)
106922  BD MAX STR Reagent, 48 tests (443806)
106923 BD MAX Starter Kit Accessories (445284)
106925 BD MAX Windows 10 Image Key (443436)
106926 BD MAX Windows 10 License with Cylance (444819)
106927 BD MAX Rack Assay Locking Blue racks (444808)
106928 BD MAX Printer HP M255DW (257819)
106929 BD MAX Cable Printer USB 15 FT (441478)
106930 BD MAX UPS Online SYN SIII 2KVA (257687) 
106931 BD MAX External Battery Module SIII 2KVA (257688)
106932 BD MAX Qualification kit, 24 tests (444048)
106685 BD MAX PCR Cartridges, 24 cartridges (437519)
106933 BD MAX MDR-TB Resistance Tool, 48 tests (444522)
</t>
    </r>
    <r>
      <rPr>
        <sz val="12"/>
        <color indexed="30"/>
        <rFont val="Calibri"/>
        <family val="2"/>
      </rPr>
      <t>This item includes the Installation and training only for BD Class 1 countries (please request more information to the GDF team)</t>
    </r>
  </si>
  <si>
    <t>BD International</t>
  </si>
  <si>
    <t>General Cargo - large</t>
  </si>
  <si>
    <t>https://moleculardiagnostics.bd.com/bd-max-system/#:~:text=The%20BD%20MAX%E2%84%A2%20System,in%20less%20than%20three%20hours*.</t>
  </si>
  <si>
    <t xml:space="preserve">BD MAX System Installation and Training </t>
  </si>
  <si>
    <r>
      <t>Installation and training (3 days in-country).</t>
    </r>
    <r>
      <rPr>
        <b/>
        <sz val="12"/>
        <color indexed="8"/>
        <rFont val="Calibri"/>
        <family val="2"/>
      </rPr>
      <t xml:space="preserve">
Installation includes:</t>
    </r>
    <r>
      <rPr>
        <sz val="12"/>
        <color indexed="8"/>
        <rFont val="Calibri"/>
        <family val="2"/>
      </rPr>
      <t xml:space="preserve">
- Performed on-site by certified service engineers, in accordance with the recommendations and instructions of BD MAX System User Manual
- Includes calibration &amp; qualification
- Provision of an Installation and Verified Functioning report
</t>
    </r>
    <r>
      <rPr>
        <b/>
        <sz val="12"/>
        <color indexed="8"/>
        <rFont val="Calibri"/>
        <family val="2"/>
      </rPr>
      <t xml:space="preserve">Training includes:
</t>
    </r>
    <r>
      <rPr>
        <sz val="12"/>
        <color indexed="8"/>
        <rFont val="Calibri"/>
        <family val="2"/>
      </rPr>
      <t xml:space="preserve">- User training provided on-site by certified Application Specialists with laboratory / scientific backgrounds with prepared reference materials
- Scope: response to technical inquires, troubleshooting, on-going support.
- Result: upon completion, the user will be able to: load Sample Buffer Tubes and Unitized Reagent Strips onto the sample rack Load reagents into the Unitized Reagent Strips; load a BD MAX PCR Cartridge onto the system; program a Worklist; print and download data onto a USB thumb drive. Additionally, “Administrator” level users will be able to: set up user accounts and passwords and create and edit tests in the Test Editor.
</t>
    </r>
    <r>
      <rPr>
        <sz val="12"/>
        <color indexed="30"/>
        <rFont val="Calibri"/>
        <family val="2"/>
      </rPr>
      <t>BD Max training and installation for only Class 2 and Class 3 countries  (please request more information to the GDF team)</t>
    </r>
  </si>
  <si>
    <t>1.4.7 BD MAX reagents</t>
  </si>
  <si>
    <t>BD MAX MDR TB Assay kit, 24 tests (443878)</t>
  </si>
  <si>
    <t>24 tests</t>
  </si>
  <si>
    <t>5 months</t>
  </si>
  <si>
    <r>
      <t xml:space="preserve">Real-time PCR assay detecting M. tuberculosis complex (MTBC) DNA as well as key mutations associated with rifampin (RIF) resistance (rpoB gene) and isoniazid (INH) resistance (katG gene and inhA promoter region) in raw or concentrated sputum sediments prepared from induced or expectorated sputa. To be used on the BD MAX Instrument. 
</t>
    </r>
    <r>
      <rPr>
        <sz val="12"/>
        <color rgb="FF0070C0"/>
        <rFont val="Calibri"/>
        <family val="2"/>
      </rPr>
      <t>·</t>
    </r>
    <r>
      <rPr>
        <sz val="8.4"/>
        <color rgb="FF0070C0"/>
        <rFont val="Calibri"/>
        <family val="2"/>
      </rPr>
      <t xml:space="preserve"> </t>
    </r>
    <r>
      <rPr>
        <sz val="12"/>
        <color rgb="FF0070C0"/>
        <rFont val="Calibri"/>
        <family val="2"/>
      </rPr>
      <t>For the initila installation and training it is needed 2 x 24 tests.</t>
    </r>
  </si>
  <si>
    <t>https://www.bd.com/resource.aspx?IDX=35759</t>
  </si>
  <si>
    <t>BD MAX STR Reagent, 48 tests (443806)</t>
  </si>
  <si>
    <t>48 tests</t>
  </si>
  <si>
    <t>Used to liquefy sputum specimens and reduce the viability of M. tuberculosis complex prior to further processing on the BD MAX Instrument.</t>
  </si>
  <si>
    <t>Dangerous cargo
UN1824 Class 8; PG II</t>
  </si>
  <si>
    <t>BD MAX ExK DNA-1 Kit, 24 tests (442818)</t>
  </si>
  <si>
    <t>The BD MAX ExK DNA-1 is intended to extract DNA from plasma, serum or neat urine specimens. The DNA Extraction Tube contains a Sample Processing Control sequence from Drosophila melanogaster (GenBank: AC246436; nucleotides 35779 to 35978) cloned in a pUC119 derivative (GenBank: U07650.1). The BD MAX ExK DNA-1 has not been validated for use with any specific test method. this item contains:
1, BD MAX DNA Extraction Tubes (A8)
2. BD MAX ExK DNA-1 Sample Buffer Tube (SB-1) 24(2 x 12 tubes)
3. BD MAX DNA-1 Reagent Strip (24)
4. Conical Tubes (24)
5. Septum Caps (25)</t>
  </si>
  <si>
    <t>https://www.bd.com/en-us/products-and-solutions/products/product-page.442818</t>
  </si>
  <si>
    <t>1.4.8 BD MAX Consumables</t>
  </si>
  <si>
    <t xml:space="preserve">BD MAX Starter Kit Accessories (445284) </t>
  </si>
  <si>
    <t>Accessories mandatory to install and use BD Max instrument. Includes all-in-one touchscreen computer with pre-installed BD MAX Software required for BD MAX Instrument installation. 
BD MAX Starter Kit includes Touch Pad Keyboard, AIO computer, USB cable, USB key, and HD Barcode Scanner, Stand and BD MAX Windows Software Package</t>
  </si>
  <si>
    <t>BD MAX Windows 10 Image Key (443436)</t>
  </si>
  <si>
    <t>Required for BD MAX Instrument installation.</t>
  </si>
  <si>
    <t>BD MAX Windows 10 License with Cylance (444819)</t>
  </si>
  <si>
    <t>BD MAX Rack Assay Locking Blue racks (444808)</t>
  </si>
  <si>
    <t>4 units</t>
  </si>
  <si>
    <t>Only racks that fit onto the BD MAX Instrument. Each sample rack holds up to 12 tests (i.e. 12 Unitized Reagent Strips and 12 Sample Buffer Tubes). Two racks can be placed onto the instrument deck for each run. Each sample rack has 3 banks, each bank is composed of 4 adjacent rows, each row accommodates a Unitized Reagent Strip and its associated Sample Buffer Tube. Samples within a bank are processed simultaneously by the 4-nozzle pipette head. This allows for a throughput of 24 tests per run.</t>
  </si>
  <si>
    <t>BD MAX Printer HP M255DW (257819)</t>
  </si>
  <si>
    <t>Compatible color printer to print reports from the BD MAX Instrument.</t>
  </si>
  <si>
    <t>BD MAX Cable Printer USB 15 FT (441478)</t>
  </si>
  <si>
    <t>Cable to connect BD MAX Printer HP M255DW to the BD MAX Instrument.</t>
  </si>
  <si>
    <t xml:space="preserve">BD MAX UPS Online SYN SIII 2KVA (257687) </t>
  </si>
  <si>
    <t>Uninterrupted Power Supply for the BD MAX Instrument. 2 KVA.</t>
  </si>
  <si>
    <t>BD MAX External Battery Module SIII 2KVA (257688)</t>
  </si>
  <si>
    <t>With no power supply, one BD MAX Instrument keeps working 16 minutes. If 4 external batteries are added the System keeps working for 300 minutes without power. Up to 4 external batteries can be added to one UPS.</t>
  </si>
  <si>
    <t>BD MAX Qualification kit, 24 tests (444048)</t>
  </si>
  <si>
    <r>
      <t xml:space="preserve">Required for BD MAX Instrument installation.
</t>
    </r>
    <r>
      <rPr>
        <sz val="12"/>
        <color rgb="FF0070C0"/>
        <rFont val="Calibri"/>
        <family val="2"/>
        <scheme val="minor"/>
      </rPr>
      <t>· For the initial installation and training it is needed 2 x 24 tests.</t>
    </r>
  </si>
  <si>
    <t>BD MAX PCR Cartridges, 24 cartridges (437519)</t>
  </si>
  <si>
    <t>Microfluidic cartridge for RT-PCR incorporates a proprietary design that allows for rapid amplification and sensitive detection. Each cartridge is build with 24 independently controlled reaction chambers.</t>
  </si>
  <si>
    <t>https://www.bd.com/en-us/products-and-solutions/products/product-page.437519</t>
  </si>
  <si>
    <t>BD MAX MDR-TB Resistance Tool, 48 tests (444522)</t>
  </si>
  <si>
    <t>Quality Control tool to test the BD MAX Instrument. Usage is not standardized and depends on customer needs.</t>
  </si>
  <si>
    <t>1.4.9 Fluorotype equipment</t>
  </si>
  <si>
    <t>FluoroCycler XT kit (first time user) (1805235)</t>
  </si>
  <si>
    <r>
      <t xml:space="preserve">The FluoroCycler XT permits the automated amplification of nucleic acids and fluorescence-based detection of target sequences using (real-time) PCR and melting curve technologies. 
· Capacity: 96 samples. Overvoltage category: II; Noise level: &lt;70 dB (A). Power supply: 110 - 230 V AC +/- 10%, 50 to 60 Hz; Power: 1200 W max.; Fuses: 2x T8A 230V or 2x T12A 110V
· The FluroroCycler comes with 1 year manufacturer warranty on parts with one maintenance visit. The warranty starts from documented installation date. Also includes the onsite Installation and Training by an authorized representative of Hain Lifescience to do the unpacking, physical installation, wire connections, power supply check, plug-in and start-up. For installation of UPS a local electrician is needed. The training includes up to 3-days of theoretical and practical instruction on principle use, equipment programming and basic regular maintenance. This kit contains:
· The FluoroCycler XT with a Desktop Computer (keyboard, mouse, screen and FluoroSoftware XT-IVD 
· Barcode scanner, Heat sealer, power cable for specific country for Computer and Screen.
· Power cable and additional power cable Type G and Type M for FluoroCycler XT
· Installation set: Unpacking instructions, Ethernet cable blue; Toolset for setup (including side cutter, Allen key and cable ties)and relevant Documentation for installation.
· 2x FrameStar 96well PCR Plate Roche Style (Box of 50 Ref code: 1876705 
· 1x Clear Weld Seal Mark II (Box of 100 REf code: 1877137); Fuses (2x T8A, 2x T12A) and Ethernet cable (black). FluoroCycler XT and FluoroSoftware XT-IVD Operator manual (printed in English).
</t>
    </r>
    <r>
      <rPr>
        <sz val="12"/>
        <color rgb="FF0070C0"/>
        <rFont val="Calibri"/>
        <family val="2"/>
        <scheme val="minor"/>
      </rPr>
      <t>Items not supplied with and needed are a Centrifuge for PCR plates and an UPS 3000 VA with battery pack</t>
    </r>
  </si>
  <si>
    <t>EUR</t>
  </si>
  <si>
    <t>https://www.hain-lifescience.de/en/products/equipment/pcr/fluorocycler-xt.html</t>
  </si>
  <si>
    <t>FluoroCycler XT kit (additional cycler) (1805236)</t>
  </si>
  <si>
    <r>
      <t xml:space="preserve">The FluoroCycler XT permits the automated amplification of nucleic acids and fluorescence-based detection of target sequences using (real-time) PCR and melting curve technologies. 
· Capacity: 96 samples. Overvoltage category: II; Noise level: &lt;70 dB (A). Power supply: 110 - 230 V AC +/- 10%, 50 to 60 Hz; Power: 1200 W max.; Fuses: 2x T8A 230V or 2x T12A 110V
· The FluroroCycler comes with 1 year manufacturer warranty on parts with one maintenance visit. The warranty starts from documented installation date. Also includes the onsite Installation and Training by an authorized representative of Hain Lifescience to do the unpacking, physical installation, wire connections, power supply check, plug-in and start-up. For installation of UPS a local electrician is needed. The training includes up to 3-days of theoretical and practical instruction on principle use, equipment programming and basic regular maintenance. This kit contains:
· The FluoroCycler XT with a Desktop Computer (keyboard, mouse, screen and FluoroSoftware XT-IVD 
· Barcode scanner, power cable for specific country for Computer and Screen.
· Power cable and additional power cable Type G and Type M for FluoroCycler XT
· Installation set: Unpacking instructions, Ethernet cable blue; Toolset for setup (including side cutter, Allen key and cable ties)and relevant Documentation for installation.
· Fuses (2x T8A, 2x T12A) and Ethernet cable (black). FluoroCycler XT and FluoroSoftware XT-IVD Operator manual (printed in English).
</t>
    </r>
    <r>
      <rPr>
        <sz val="12"/>
        <color rgb="FF0070C0"/>
        <rFont val="Calibri"/>
        <family val="2"/>
        <scheme val="minor"/>
      </rPr>
      <t>Items not supplied with and needed are a Centrifuge for PCR plates and an UPS 3000 VA with battery pack, FrameStar 96well PCR Plate Roche Style, Clear Weld Seal Mark II and a Heat Sealer</t>
    </r>
  </si>
  <si>
    <t>GenoXtract (8.31.01)</t>
  </si>
  <si>
    <t>The GenoXtract is a reliable instrument for nucleic acid extraction from different patient materials. Within less than an hour, DNA or RNA is available for subsequent applications. ONLY VALIDATED FOR FluoroType MTBDR Ver 2.0 (H-62896). The instrument applies an isolation method based on the Magnetic Bead Technology and permits the processing of up to 12 samples in parallel. It features maximum protection against contamination due to an innovative pump assembly and an integrated UV lamp. This item includes:
· GenoXtract , GenoXtract rack , Magnet plate, Power adapter , Power cable.
· Set of 12 adapters for small reaction tubes , Piercing Tool , Tool for calibration , Calibration set (3x empty cartridges, tips, pumps), 2 OQ cartridges , 
· Unpacking instructions,  Operator’s manual, Short instructions, Checklist for installation, Decontamination protocol.</t>
  </si>
  <si>
    <t>8.31.01</t>
  </si>
  <si>
    <t>https://www.hain-lifescience.de/en/products/equipment/extraction/genoxtract.html</t>
  </si>
  <si>
    <t>Centrifuge for PCR plates (1876728)</t>
  </si>
  <si>
    <t>The PCR Plate Spinner is a centrifuge supplied with a rotor to hold 2 PCR microplates, designed for quick spins of samples in PCR plates. Primarily designed for use with 96 or 384 well plates and small volumes, it will accommodate skirted, non skirted and semi skirted styles.
The centrifuge for PCR plates comes with 1 year manufacturer warranty on parts. The warranty starts with documented installation date (if centrifuge is delivered together with FluroCycler XT). After the one year warranty only a replacement purchase is possible.</t>
  </si>
  <si>
    <t>Heat Sealer (1876703)</t>
  </si>
  <si>
    <r>
      <t xml:space="preserve">The Semi-Automatic Sheet Heat Sealer is a compact semi-automatic sheet heat sealer which is compatible with a wide range of seals and plates of differing designs and heights. With variable temperature and time settings, sealing conditions are easily optimized to produce a 100% tight seal, eliminating sample loss.
</t>
    </r>
    <r>
      <rPr>
        <sz val="12"/>
        <color rgb="FF0070C0"/>
        <rFont val="Calibri"/>
        <family val="2"/>
        <scheme val="minor"/>
      </rPr>
      <t>The Heat Sealer is included in the FluoroCycler XT – 1st time user (1805235). Therefore there is no need to order it separately. It can be requested in the case of a replacement</t>
    </r>
  </si>
  <si>
    <t>1.4.10 Fluorotype reagents</t>
  </si>
  <si>
    <t>FluoroLyse Ver 1.0 - 96 extractions (H-51696)</t>
  </si>
  <si>
    <t>1 kit of 96  extractions</t>
  </si>
  <si>
    <t>13,5 months</t>
  </si>
  <si>
    <t xml:space="preserve">The FluoroLyse kit permits the fast and easy manual extraction of bacterial DNA. Depending on the subsequent test, various clinical specimens or cultivated samples can be used as starting material. 
The FluoroLyse kit permits the fast and easy manual extraction of bacterial DNA for further use with the following diagnostic assays from Hain Lifescience: FluoroType CT, FluoroType MTB, FluoroType MTBDR VER 2.0, FluoroType Mycobacteria and FluoroType NG.
This kit is for manual DNA extraction of 96 samples. </t>
  </si>
  <si>
    <t>H-51696</t>
  </si>
  <si>
    <t>https://www.hain-lifescience.de/en/products/dna-isolation/fluorolyse.html</t>
  </si>
  <si>
    <t>X2 Cartridge (12.02.02)</t>
  </si>
  <si>
    <t>1 kit with 96 extraction cartridges</t>
  </si>
  <si>
    <t>9,5 months</t>
  </si>
  <si>
    <t>The X2 Cartridge VER 1.0 is a kit for automated extraction of DNA from various clinical specimens using dedicated extraction instruments for subsequent use in diagnostic procedures. ONLY VALIDATED FOR FluoroType MTBDR Ver 2.0 (H-62896). 
The X2 Cartridge VER 1.0 is based on Magnetic Bead Technology. The automated extraction of DNA comprises the following four steps: (i) coupling of bacterial cells to Magnetic Beads, (ii) washing of the Bacteria-Bead complex, (iii) bacterial cell lysis and release of DNA under alkaline conditions, and (iv) neutralization. This item is for 96 extraction cartridges.</t>
  </si>
  <si>
    <t>12.02.02</t>
  </si>
  <si>
    <t>https://www.hain-lifescience.de/en/products/dna-isolation/gxt-extraction-kits.html
MSDS: https://www.hain-lifescience.de/en/downloads/material-safety-data-sheet.html</t>
  </si>
  <si>
    <t>Inactivation Set VER 1.0 (522960)</t>
  </si>
  <si>
    <t xml:space="preserve">1 kit up to 960 reactions </t>
  </si>
  <si>
    <t>For Inactivation of Mycobacteria in Decontaminated Patient Specimens and Cultured Material (Liquid Medium) in use with GenoXtract and X2 Cartridge. ONLY VALIDATED FOR FluoroType MTBDR Ver 2.0 (H-62896). This set is for up to 960 reactions.</t>
  </si>
  <si>
    <t xml:space="preserve">Dangerous cargo 
UN 3316, class 9; PG II
</t>
  </si>
  <si>
    <t>MSDS: https://www.hain-lifescience.de/en/downloads/material-safety-data-sheet.html</t>
  </si>
  <si>
    <t>H-62896</t>
  </si>
  <si>
    <t>https://www.hain-lifescience.de/en/products/microbiology/mycobacteria/tuberculosis/fluorotype-mtbdr.html</t>
  </si>
  <si>
    <t>1.4.11 Fluorotype consumables</t>
  </si>
  <si>
    <t>FrameStar 96well PCR Plate (1876705)</t>
  </si>
  <si>
    <t xml:space="preserve"> 50 units</t>
  </si>
  <si>
    <t>FrameStar 96 Well Semi-Skirted PCR Plate, Roche Style. Low profile, 0.1ml polypropylene wells, polycarbonate frame, cut corner H12; working volume: &lt;100µl, total well capacity: 200µl; designed for use on Roche LightCycler 96 and 480 (with 96 well block).</t>
  </si>
  <si>
    <t>Clear Weld Seal Mark II (1877137)</t>
  </si>
  <si>
    <t>Clear Weld Heat Seal Mark 2; optically clear heat sealing film, sheets (125 x 78 mm). Optically clear heat sealing film, non-peelable, difficult to pierce; suitable for qPCR, optical applications and storage</t>
  </si>
  <si>
    <t>1.4.12 Fluorotype services</t>
  </si>
  <si>
    <t>LabScape Complete FluoroCycler XT 2 years for 1 unit (DAL00550)</t>
  </si>
  <si>
    <t>2 years on-site repair-support and 1 Maintenance visit per year (LabScape complete/full service contract) for the FluoroCycler XT (H-2017, for 1 device, including spare parts).
Online support is free of charge. During online support it will be determined if on-site visit is necessary.
This Support and Maintenance is limited to 5 years (after installation of device).</t>
  </si>
  <si>
    <t xml:space="preserve">DAL00550 </t>
  </si>
  <si>
    <t>LabScape Complete GenoXtract XT 2 years for 1 unit (DAL00551)</t>
  </si>
  <si>
    <t>2 years on-site repair-support and 1 Maintenance visit per year (LabScape complete/full service contract) for the first GenoXtract (for 1 device, including spare parts).
Online support is free of charge. During online support it will be determined if on-site visit is necessary.
This Support and Maintenance is limited to 5 years (after installation of device).</t>
  </si>
  <si>
    <t>DAL00551</t>
  </si>
  <si>
    <t>LabScape Complete GenoXtract XT 2years for 2 units (DAL00552)</t>
  </si>
  <si>
    <t>2 years on-site repair-support and 1 Maintenance visit per year (LabScape complete/full service contract) for each further GenoXtract in addition to first one (for additional  GenoXtract device, including spare parts).
Online support is free of charge. During online support it will be determined if on-site visit is necessary.
This Support and Maintenance is limited to 5 years (after installation of device).</t>
  </si>
  <si>
    <t>DAL00552</t>
  </si>
  <si>
    <t>1.5 SPECIMEN CULTURE AND DST</t>
  </si>
  <si>
    <t>1.5.1 Solid culture equipment</t>
  </si>
  <si>
    <t>Incubator 245 lt</t>
  </si>
  <si>
    <t>Laboratory incubator 245 lt, PID microprocessor control with integrated auto-diagnostic system. Calibrated 37 °C. Temperature range 5°C above ambient temperature up to +100°C. Setting accuracy 0.1°C; Housing Stainless steel;
· Forced air circulation by air turbine with noise no greater than 70 db.
This item includes: 1 shelf or grid and 1 additional perforated shelf.</t>
  </si>
  <si>
    <t>AMEX</t>
  </si>
  <si>
    <t>Pol-Eko-Aparatura CLW 240 STD INOX/G</t>
  </si>
  <si>
    <t>https://www.pol-eko.com.pl/model/laboratory-incubator-clw/laboratory-incubator-clw-240/</t>
  </si>
  <si>
    <t>Shelf for incubator 245 lt</t>
  </si>
  <si>
    <t>Perforated stainless steel shelf, made of stainless steel. Shelf support 15kg load.</t>
  </si>
  <si>
    <t>Pol-Eko- Aparature  CL/IL/SL/SR/KK 240</t>
  </si>
  <si>
    <t>Incubator 749 lt</t>
  </si>
  <si>
    <t>Laboratory incubator 749 lt, PID microprocessor control with integrated auto-diagnostic system. Calibrated 37 °C. Temperature range min. 10 above ambient temperature up to +80°C. Setting accuracy 0.1°C; Housing Stainless steel 1.4016;
· Forced air circulation by 2 quiet air turbines, adjustable in 10 % steps; approx. 55 dB(A);
This item includes: 3 stainless steel shelves.</t>
  </si>
  <si>
    <t>General Cargo Large</t>
  </si>
  <si>
    <t>Memmert GmbH + Co. KG IF750</t>
  </si>
  <si>
    <t>https://www.memmert.com/products/incubators/incubator/IF750/</t>
  </si>
  <si>
    <t>Shelf for incubator 749 lt</t>
  </si>
  <si>
    <t>Perforated stainless steel shelf, made of stainless steel 1.4301. shelfs support a max. load of 20kg.</t>
  </si>
  <si>
    <t>Memmert GmbH + Co. KG B00328</t>
  </si>
  <si>
    <t>1.5.2 Solid culture reagents</t>
  </si>
  <si>
    <t>BBL Lowenstein-Jensen Medium + PACT, tubes (220502)</t>
  </si>
  <si>
    <r>
      <t xml:space="preserve">Lowenstein-Jensen Medium + PACT is an egg-based medium containing antimicrobials for the cultivation of Mycobacterium tuberculosis and other mycobacterial species.
This item contains 100 x BBL Lowenstein-Jensen Medium + PACT Size A tubes.
</t>
    </r>
    <r>
      <rPr>
        <sz val="12"/>
        <color indexed="30"/>
        <rFont val="Calibri"/>
        <family val="2"/>
      </rPr>
      <t>This item has a very short shelf life. Need to order according to consumption.</t>
    </r>
  </si>
  <si>
    <t>https://legacy.bd.com/resource.aspx?IDX=20666</t>
  </si>
  <si>
    <t>BBL Lowenstein-Jensen Medium Slants, tubes (220909)</t>
  </si>
  <si>
    <t>Egg-based medium used for the isolation and cultivation of M. tuberculosis and other mycobacterial species. Lowenstein-Jensen medium, tubed as deeps is used for the semi-quantitative catalase test as an aid to the classification of mycobacteria. 
This item contains 100 x BBL Lowenstein-Jensen Medium Slants Size A tubes.</t>
  </si>
  <si>
    <t>https://legacy.bd.com/ds/technicalCenter/inserts/L007464(11).pdf</t>
  </si>
  <si>
    <t>BBL Middlebrook OADC Enrichment, 100 ml (212240)</t>
  </si>
  <si>
    <t>6 units</t>
  </si>
  <si>
    <r>
      <t xml:space="preserve">Used to supplement Difco Middlebrook 7H10 Agar (262710) in qualitative procedures for the isolation and cultivation of mycobacteria. 
This item includes: 6 bottles of 100ml.
</t>
    </r>
    <r>
      <rPr>
        <sz val="12"/>
        <color indexed="30"/>
        <rFont val="Calibri"/>
        <family val="2"/>
      </rPr>
      <t>This item has a very short shelf life. Need to order according to consumption.</t>
    </r>
  </si>
  <si>
    <t>https://legacy.bd.com/europe/regulatory/Assets/IFU/Difco_BBL/212240.pdf</t>
  </si>
  <si>
    <t>BBL Seven H11 Agar, 500 g (212203)</t>
  </si>
  <si>
    <t>32 months</t>
  </si>
  <si>
    <t>Used in qualitative procedures for isolation and cultivation of mycobacteria, especially M. tuberculosis, from clinical and nonclinical specimens. 
This item contains 1 bottle of dehydrated agar of 500g.</t>
  </si>
  <si>
    <t>https://legacy.bd.com/europe/regulatory/Assets/IFU/Difco_BBL/283810.pdf</t>
  </si>
  <si>
    <t>Difco Middlebrook 7H10 Agar, 500 g (262710)</t>
  </si>
  <si>
    <t>40 months</t>
  </si>
  <si>
    <t>Used for the isolation, cultivation and susceptibility testing of mycobacteria. Used with Middlebrook OADC Enrichment (cat. no. 212240) in qualitative procedures for the isolation and cultivation of mycobacteria. 
This item contains: 1 bottle of dehydrated agar of 500g.</t>
  </si>
  <si>
    <t>https://legacy.bd.com/europe/regulatory/Assets/IFU/Difco_BBL/212351.pdf</t>
  </si>
  <si>
    <t>BBL Lowenstein-Jensen Medium Slants, tubes (220908)</t>
  </si>
  <si>
    <t>Egg-based medium used for the isolation and cultivation of M. tuberculosis and other mycobacterial species. Lowenstein-Jensen medium, tubed as deeps is used for the semi-quantitative catalase test as an aid to the classification of mycobacteria. 
This item contains 10 x BBL Lowenstein-Jensen Medium Slants Size A tubes.</t>
  </si>
  <si>
    <t>TB medium LJ base, 500 g</t>
  </si>
  <si>
    <r>
      <t xml:space="preserve">Lowenstein-Jensen Medium is used for the cultivation of Mycobacterium tuberculosis and other mycobacterial species. Color: light to medium blue-green;
</t>
    </r>
    <r>
      <rPr>
        <sz val="12"/>
        <color indexed="8"/>
        <rFont val="Calibri"/>
        <family val="2"/>
      </rPr>
      <t>·</t>
    </r>
    <r>
      <rPr>
        <sz val="9.6"/>
        <color indexed="8"/>
        <rFont val="Calibri"/>
        <family val="2"/>
      </rPr>
      <t xml:space="preserve"> </t>
    </r>
    <r>
      <rPr>
        <sz val="12"/>
        <color indexed="8"/>
        <rFont val="Calibri"/>
        <family val="2"/>
      </rPr>
      <t>Approximate Formula Per 600 mL Purified Water:
Monopotassium Phosphate: 2.5 g; Potato Flour: 30.0 g; Magnesium Sulphate: 0.24 g ; Malachite Green: .0.4 g; Sodium Citrate;: 0.6 g; Glycerol: 12.0 mL; L-Asparagine: 3.6 g; Whole Egg: 1000.0 m</t>
    </r>
  </si>
  <si>
    <t>BD 244420</t>
  </si>
  <si>
    <t>https://legacy.bd.com/europe/regulatory/Assets/IFU/Difco_BBL/244420.pdf</t>
  </si>
  <si>
    <t>Glycerol 99.5, 1 lt</t>
  </si>
  <si>
    <t>1 lt</t>
  </si>
  <si>
    <r>
      <t xml:space="preserve">Glycerol for analyses, Cas No. 56-81-5.
</t>
    </r>
    <r>
      <rPr>
        <sz val="12"/>
        <color indexed="8"/>
        <rFont val="Calibri"/>
        <family val="2"/>
      </rPr>
      <t>·</t>
    </r>
    <r>
      <rPr>
        <sz val="8.4"/>
        <color indexed="8"/>
        <rFont val="Calibri"/>
        <family val="2"/>
      </rPr>
      <t xml:space="preserve"> </t>
    </r>
    <r>
      <rPr>
        <sz val="12"/>
        <color indexed="8"/>
        <rFont val="Calibri"/>
        <family val="2"/>
      </rPr>
      <t>Reagent grade/purum ≥99,5%, comply, p.a., anhydrous</t>
    </r>
  </si>
  <si>
    <t>Carl Roth GmbH 3783.1</t>
  </si>
  <si>
    <t>https://www.carlroth.com/de/en/cryo-conservation/glycerol/p/3783.1</t>
  </si>
  <si>
    <t>L-Asparagine-monohydrate, 100 g</t>
  </si>
  <si>
    <r>
      <t xml:space="preserve">L-Asparagin-Monohydrate for biochemical usage, CAS No 5794-13-8.
</t>
    </r>
    <r>
      <rPr>
        <sz val="12"/>
        <color indexed="8"/>
        <rFont val="Calibri"/>
        <family val="2"/>
      </rPr>
      <t>·</t>
    </r>
    <r>
      <rPr>
        <sz val="9.6"/>
        <color indexed="8"/>
        <rFont val="Calibri"/>
        <family val="2"/>
      </rPr>
      <t xml:space="preserve"> </t>
    </r>
    <r>
      <rPr>
        <sz val="12"/>
        <color indexed="8"/>
        <rFont val="Calibri"/>
        <family val="2"/>
      </rPr>
      <t>Reagent grade/purum ≥ 99%;</t>
    </r>
    <r>
      <rPr>
        <sz val="12"/>
        <color theme="1"/>
        <rFont val="Calibri"/>
        <family val="2"/>
        <scheme val="minor"/>
      </rPr>
      <t xml:space="preserve">
</t>
    </r>
    <r>
      <rPr>
        <sz val="12"/>
        <color rgb="FF0070C0"/>
        <rFont val="Calibri"/>
        <family val="2"/>
        <scheme val="minor"/>
      </rPr>
      <t>Subject to availability from our supplier. Product lead-time may be longer than usual. Please contact your GDF Country Supply Officer for further information</t>
    </r>
  </si>
  <si>
    <t>AppliChem GmbH A3721,0100</t>
  </si>
  <si>
    <t>https://itwreagents.com/germany/de/product/l-asparagin-monohydrat-biochemica/A3721</t>
  </si>
  <si>
    <t>Malachite green oxalate, 100 g</t>
  </si>
  <si>
    <r>
      <t xml:space="preserve">Malachite green oxalate for microscopy. CAS No 2437-29-8.
</t>
    </r>
    <r>
      <rPr>
        <sz val="12"/>
        <color indexed="8"/>
        <rFont val="Calibri"/>
        <family val="2"/>
      </rPr>
      <t>·</t>
    </r>
    <r>
      <rPr>
        <sz val="9.6"/>
        <color indexed="8"/>
        <rFont val="Calibri"/>
        <family val="2"/>
      </rPr>
      <t xml:space="preserve"> </t>
    </r>
    <r>
      <rPr>
        <sz val="12"/>
        <color indexed="8"/>
        <rFont val="Calibri"/>
        <family val="2"/>
      </rPr>
      <t>Reagent grade/purum ≥90%</t>
    </r>
  </si>
  <si>
    <t>Merck KGaA 1.15942.0100</t>
  </si>
  <si>
    <t>https://www.merckmillipore.com/CH/de/product/Malachite-green-oxalate-C.I.-42000,MDA_CHEM-115942?ReferrerURL=https%3A%2F%2Fwww.google.com%2F</t>
  </si>
  <si>
    <t>Di-Sodium hydrogen phosphate dodecahydrate, 1 kg</t>
  </si>
  <si>
    <t>31 months</t>
  </si>
  <si>
    <r>
      <t xml:space="preserve">Di-Sodium hydrogen phosphate dodecahydrate for analyses, CAS number 10039-32-4;
</t>
    </r>
    <r>
      <rPr>
        <sz val="12"/>
        <color indexed="8"/>
        <rFont val="Calibri"/>
        <family val="2"/>
      </rPr>
      <t>·</t>
    </r>
    <r>
      <rPr>
        <sz val="8.4"/>
        <color indexed="8"/>
        <rFont val="Calibri"/>
        <family val="2"/>
      </rPr>
      <t xml:space="preserve"> </t>
    </r>
    <r>
      <rPr>
        <sz val="12"/>
        <color indexed="8"/>
        <rFont val="Calibri"/>
        <family val="2"/>
      </rPr>
      <t>Reagent grade/purum ≥98%, Ph.Eur., USP</t>
    </r>
  </si>
  <si>
    <t>Carl Roth GmbH N350.1</t>
  </si>
  <si>
    <t>https://www.carlroth.com/de/de/von-a-bis-z/di-natriumhydrogenphosphat-dodecahydrat/p/n350.1</t>
  </si>
  <si>
    <t>Skim milk powder, 500 g</t>
  </si>
  <si>
    <r>
      <t xml:space="preserve">Skim milk powder for microbiology. CAS No 999999-99-4.
</t>
    </r>
    <r>
      <rPr>
        <sz val="12"/>
        <color indexed="8"/>
        <rFont val="Calibri"/>
        <family val="2"/>
      </rPr>
      <t>·</t>
    </r>
    <r>
      <rPr>
        <sz val="9.6"/>
        <color indexed="8"/>
        <rFont val="Calibri"/>
        <family val="2"/>
      </rPr>
      <t xml:space="preserve"> </t>
    </r>
    <r>
      <rPr>
        <sz val="12"/>
        <color indexed="8"/>
        <rFont val="Calibri"/>
        <family val="2"/>
      </rPr>
      <t xml:space="preserve">Assay protein ≥35%; Lactose (enymatically) 40 - 52 %;
</t>
    </r>
    <r>
      <rPr>
        <sz val="12"/>
        <color indexed="8"/>
        <rFont val="Calibri"/>
        <family val="2"/>
      </rPr>
      <t>·</t>
    </r>
    <r>
      <rPr>
        <sz val="9.6"/>
        <color indexed="8"/>
        <rFont val="Calibri"/>
        <family val="2"/>
      </rPr>
      <t xml:space="preserve"> </t>
    </r>
    <r>
      <rPr>
        <sz val="12"/>
        <color indexed="8"/>
        <rFont val="Calibri"/>
        <family val="2"/>
      </rPr>
      <t>Bulk density appr. 500 kg/m³; pH 6-8 at 20 g/l 20°C.</t>
    </r>
  </si>
  <si>
    <t>Merck KGaA 1.153.630.500</t>
  </si>
  <si>
    <t>https://www.sigmaaldrich.com/catalog/product/mm/115363?lang=en&amp;region=GB&amp;cm_sp=Insite-_-rvRecBlock_recentlyViewed_userHistory-_-recentlyViewed5-4</t>
  </si>
  <si>
    <t>1.5.3 Solid culture consumables</t>
  </si>
  <si>
    <t>Inoculation loop 3 mm</t>
  </si>
  <si>
    <t xml:space="preserve">Inoculating loop, Ø: 3 mm, length: 60mm, made of platinum-iridium wire
· They are heat resistant and can be flamed to sterilise the loop. </t>
  </si>
  <si>
    <t>Witeg Labortechnik GmbH 7414172</t>
  </si>
  <si>
    <t>https://www.witeg.de/en/products/consumables/accessories/inoculation-tools/inoculating-loop-oe-3-mm</t>
  </si>
  <si>
    <t>Inoculation loop 4 mm</t>
  </si>
  <si>
    <t xml:space="preserve">Inoculating loop, Ø: 3 mm, length: 60mm, made of platinum.
· They are heat resistant and can be flamed to sterilise the loop. </t>
  </si>
  <si>
    <t xml:space="preserve">WITEG 9318504 </t>
  </si>
  <si>
    <t>https://www.witeg.de/en/detail/index/sArticle/11260</t>
  </si>
  <si>
    <t>Disposable inoculation loops 10 µl</t>
  </si>
  <si>
    <t>600 units</t>
  </si>
  <si>
    <t>Disposable inoculation loops 10 µl, flexible, made of polystyrene (PS). Length: 200 mm; Single use. Free of lubricants, oils and electrostatic charges and individually wrapped.</t>
  </si>
  <si>
    <t>Greiner Bio-One GmbH 731171</t>
  </si>
  <si>
    <t>https://shop.gbo.com/en/england/products/bioscience/microbiology-bacteriology/disposable-inoculation-loops-needles/731171.html</t>
  </si>
  <si>
    <t>Lime glass culture tubes 12 ml</t>
  </si>
  <si>
    <t>Culture tubes 12 ml with screw caps for cultivation, storage and transport of microorganisms. Disposable Culture Tube, with TPE seal, GL 18, Ø 16 x 100 mm and PP screw cap from Soda-lime Glass.
·  Round bottom; Thread csp GL 18; Wall Thickness 1 mm; External Ø 16 mm/height 100 mm;
· High chemical resistance; Heat resistant to 140 °C</t>
  </si>
  <si>
    <t>DWK Life Sciences GmbH 231751459</t>
  </si>
  <si>
    <t>https://www.dwk.com/disposable-culture-tube-with-tpe-seal-gl-18-16-x-100-mm-231751459</t>
  </si>
  <si>
    <t>Borosilicate glass culture tubes 12 ml with screw caps</t>
  </si>
  <si>
    <t>Borosilicate glass culture tubes 12 ml with screw caps. Capacity of 20 ml, round bottom. Non sterile with High chemical and heat resistance. High tightness due to PTFE-coated silicone seal;
· With DIN thread and screw cap from PBT for airtight sealing (also available without the screw cap);
· Cultivating, storage and transport of microorganisms;
This item includes: 2 bags of 50 units each, for a total of 100 units.</t>
  </si>
  <si>
    <t>DWK Life Sciences GmbH 261352254</t>
  </si>
  <si>
    <t>https://www.dwk.com/duran-culture-tube-with-screw-cap-gl-18-16-x-150-mm-261352254</t>
  </si>
  <si>
    <t>Glass bottle 30 ml</t>
  </si>
  <si>
    <r>
      <t xml:space="preserve">Universal bottle for samples storage. Capacity 30 ml with screw caps made of PP with rubber seals. Autoclavable at 121°C.
</t>
    </r>
    <r>
      <rPr>
        <sz val="12"/>
        <color indexed="8"/>
        <rFont val="Calibri"/>
        <family val="2"/>
      </rPr>
      <t>·</t>
    </r>
    <r>
      <rPr>
        <sz val="8.4"/>
        <color indexed="8"/>
        <rFont val="Calibri"/>
        <family val="2"/>
      </rPr>
      <t xml:space="preserve"> </t>
    </r>
    <r>
      <rPr>
        <sz val="12"/>
        <color indexed="8"/>
        <rFont val="Calibri"/>
        <family val="2"/>
      </rPr>
      <t>Bottles with screw thread and wide neck; clear glass.
·</t>
    </r>
    <r>
      <rPr>
        <sz val="8.4"/>
        <color indexed="8"/>
        <rFont val="Calibri"/>
        <family val="2"/>
      </rPr>
      <t xml:space="preserve"> </t>
    </r>
    <r>
      <rPr>
        <sz val="12"/>
        <color indexed="8"/>
        <rFont val="Calibri"/>
        <family val="2"/>
      </rPr>
      <t>Made of transparent soda lime glass, hydrolytic class 2. Chemical and heat resistant;
·</t>
    </r>
    <r>
      <rPr>
        <sz val="8.4"/>
        <color indexed="8"/>
        <rFont val="Calibri"/>
        <family val="2"/>
      </rPr>
      <t xml:space="preserve"> </t>
    </r>
    <r>
      <rPr>
        <sz val="12"/>
        <color indexed="8"/>
        <rFont val="Calibri"/>
        <family val="2"/>
      </rPr>
      <t>The outer diameter is 36 mm/height: 68 mm</t>
    </r>
  </si>
  <si>
    <t>Witeg Labortechnik GmbH 5894030</t>
  </si>
  <si>
    <t>https://www.witeg.de/en/products/laboratory-glassware/bottles/reagent-bottles/reagent-bottles-with-screw-cap-wide-neck-clear-glass?number=5894030</t>
  </si>
  <si>
    <t>Glass bottle 50 ml</t>
  </si>
  <si>
    <r>
      <t xml:space="preserve">Universal bottle for samples storage. Capacity 50 ml with screw caps made PP of aluminium with rubber seals. Autoclavable at 121°C.
</t>
    </r>
    <r>
      <rPr>
        <sz val="12"/>
        <color indexed="8"/>
        <rFont val="Calibri"/>
        <family val="2"/>
      </rPr>
      <t>·</t>
    </r>
    <r>
      <rPr>
        <sz val="8.4"/>
        <color indexed="8"/>
        <rFont val="Calibri"/>
        <family val="2"/>
      </rPr>
      <t xml:space="preserve"> </t>
    </r>
    <r>
      <rPr>
        <sz val="12"/>
        <color indexed="8"/>
        <rFont val="Calibri"/>
        <family val="2"/>
      </rPr>
      <t>Bottles with screw thread and wide neck; clear glass.
·</t>
    </r>
    <r>
      <rPr>
        <sz val="8.4"/>
        <color indexed="8"/>
        <rFont val="Calibri"/>
        <family val="2"/>
      </rPr>
      <t xml:space="preserve"> </t>
    </r>
    <r>
      <rPr>
        <sz val="12"/>
        <color indexed="8"/>
        <rFont val="Calibri"/>
        <family val="2"/>
      </rPr>
      <t>Made of transparent soda lime glass, hydrolytic class 2. Chemical and heat resistant.</t>
    </r>
  </si>
  <si>
    <t>Witeg Labortechnik GmbH 5894050</t>
  </si>
  <si>
    <t>https://www.witeg.de/en/products/laboratory-glassware/bottles/reagent-bottles/reagent-bottles-with-screw-cap-wide-neck-clear-glass?number=5894050</t>
  </si>
  <si>
    <t>Slanted rack for 16 mm tubes</t>
  </si>
  <si>
    <r>
      <t xml:space="preserve">Test tube racks, inclined for 16 mm tubes. The unique end plate design allows 5° or 20° slant when the rack is set down on either side to allow media to harden at an angle for incubating liquid cultures.
·  Heat resistant up to +135 °C;  Capacity 4x10 holes; Autoclavable; Rack in white/transparent;
· Alphanumeric labelling of rack positions for easy identification of samples.
</t>
    </r>
    <r>
      <rPr>
        <sz val="12"/>
        <color rgb="FF0070C0"/>
        <rFont val="Calibri"/>
        <family val="2"/>
        <scheme val="minor"/>
      </rPr>
      <t>Subject to availability from our supplier. Product lead-time may be longer than usual. Please contact your GDF Country Supply Officer for further information</t>
    </r>
  </si>
  <si>
    <t>Nalge Nunc International Corp. 5935-0016</t>
  </si>
  <si>
    <t>https://www.thermofisher.com/order/catalog/product/5935-0016#/5935-0016</t>
  </si>
  <si>
    <t>Slanted rack for 20 mm tubes</t>
  </si>
  <si>
    <r>
      <t xml:space="preserve">Test tube racks, inclined for 20 mm tubes. The unique end plate design allows 5° or 20° slant when the rack is set down on either side to allow media to harden at an angle for incubating liquid cultures.
·  Heat resistant up to +135 °C;  Capacity 4x10 holes; Autoclavable; Rack in white/transparent;
· Alphanumeric labelling of rack positions for easy identification of samples.
</t>
    </r>
    <r>
      <rPr>
        <sz val="12"/>
        <color rgb="FF0070C0"/>
        <rFont val="Calibri"/>
        <family val="2"/>
        <scheme val="minor"/>
      </rPr>
      <t>Subject to availability from our supplier. Product lead-time may be longer than usual. Please contact your GDF Country Supply Officer for further information</t>
    </r>
  </si>
  <si>
    <t>Nalge Nunc International Corp. 5935-0020</t>
  </si>
  <si>
    <t>1.5.4 Liquid culture equipment</t>
  </si>
  <si>
    <t>445870 including 440107 + 445941</t>
  </si>
  <si>
    <t>https://www.bd.com/resource.aspx?IDX=15213</t>
  </si>
  <si>
    <t>BACTEC MGIT 320 System - 441743 (including 440107 + 445941)</t>
  </si>
  <si>
    <r>
      <t xml:space="preserve">Non-radiometric, fully automated mycobacterial detection system for the rapid detection of mycobacteria in clinical specimens, other than blood, as well as DST of anti-tuberculosis drugs known as S.I.R.E., I.R., and PZA. Designed for medium- and high-volume laboratories: holds 320 tubes (3 drawers) for an annual capacity of approximatively 2,700 specimens per year.
This item includes:
• One Starter Kit (440107) including Users Manual; Quick Ref Guide; Label Barcode BBL MGIT Tube; Station Plug Detail; Temperature QC Device; Kit Calibrator MGIT960 51 Pk; Cord 17255 Belden; Cordset 3 Cond Detachable; Cordset UK 6A/250V Black; Filter Air 5.5in X 5.5in; Filter Intake; Software Bactec MGIT USB Packaged; Carton 14.25in x 11.12 x 7.5in; Bubble Bag 4in x 7-1/2in; Label Drawer Needs Service; Label All Instrument (Label MGIT960 Tube Brkg Warn, Label MGIT960 Tube Brkg Jap, Label MGIT960 Tube Brkg Span, Label MGIT960 Tube Brkg Ital, Label MGIT960 Tube Brkg Germ, Label MGIT960 Tube Brkg French)
• One BACTEC MGIT AST Starter Kit (445941) including: User Manual and Quick reference guide; 2 x Transport rack; 16 x 5-tube AST Set carrier; 16 x 2-tube AST Set carrier; 3 x 3-tube AST Set carrier; 3 x 4-tube AST Set carrier and 3 x 8-tube AST Set carrier
· Includes 1-year warranty.
</t>
    </r>
    <r>
      <rPr>
        <sz val="12"/>
        <color indexed="30"/>
        <rFont val="Calibri"/>
        <family val="2"/>
      </rPr>
      <t>Please add to your request the BACTEC printer, UPS 3000 VA with its battery pack and installation and training.</t>
    </r>
  </si>
  <si>
    <t>441743 including 440107 + 445941</t>
  </si>
  <si>
    <t>9027899000/9027900000</t>
  </si>
  <si>
    <t>https://www.bd.com/resource.aspx?IDX=22628</t>
  </si>
  <si>
    <t>BACTEC MGIT System Installation and Training (01SM0001)</t>
  </si>
  <si>
    <r>
      <rPr>
        <b/>
        <sz val="12"/>
        <color indexed="8"/>
        <rFont val="Calibri"/>
        <family val="2"/>
      </rPr>
      <t xml:space="preserve">Installation includes: 
</t>
    </r>
    <r>
      <rPr>
        <sz val="12"/>
        <color indexed="8"/>
        <rFont val="Calibri"/>
        <family val="2"/>
      </rPr>
      <t xml:space="preserve">· Includes: unpacking, assembly and interconnection of all components and accessories, power up, verification of instrument operation through the  running of all diagnostics tests and quality checks. Provision of documentation (i.e. 'Pre-installation procedure' and 'System Test'). Instrument introduction and provision of a Service Report
· Performed in-country by staff from BD or BD certified partner
</t>
    </r>
    <r>
      <rPr>
        <b/>
        <sz val="12"/>
        <color indexed="8"/>
        <rFont val="Calibri"/>
        <family val="2"/>
      </rPr>
      <t xml:space="preserve">Training includes:
</t>
    </r>
    <r>
      <rPr>
        <sz val="12"/>
        <color indexed="8"/>
        <rFont val="Calibri"/>
        <family val="2"/>
      </rPr>
      <t>· Duration: 3 days (in-country)
· Scope: application of procedures to work with instruments and application of MGIT technology (i.e. preparation of material and detection procedures, sample preparation, operation of samples on BACTEC MGIT equipment, 1st line DST procedure and 2nd line procedure). At the end of the training, the participant will be able to: set up and analyze assays, perform the maintenance requirements, follow Best Practices for troubleshooting and use reference material (e.g. User Manual, Pack Inserts)
· Unlimited number of participants</t>
    </r>
  </si>
  <si>
    <t>01SM0001</t>
  </si>
  <si>
    <t>BACTEC Printer Brother L5000D (257710)</t>
  </si>
  <si>
    <t>Monochrome laser printer with a Parallel interface for wide application compatibility. Printing speed up to 42ppm with high-yield replacement toner cartridge. Automatic two-sided printing. Built-in parallel and Hi-Speed USB 2.0 interfaces. 250-sheet capacity paper tray for letter or legal-size documents. Print envelopes and alternative media types from the 50-sheet capacity multi-purpose tray. Paper capacity can be expanded to 1,340 sheets with optional add-on trays.
• Print Resolution: maximum 1,200 x 1,200 dpi
• Emulations: PCL6, BR-Script3, IBM Proprinter, Epson FX, PDF version 1.7, XPS Version 1.0
• 1 year limited warranty with toll-free technical support for the life of your machine</t>
  </si>
  <si>
    <t>Brother L5000D - 257710</t>
  </si>
  <si>
    <t>https://legacy.bd.com/ds/technicalCenter/promotionalFlyers/ss-BACTEC_MGIT_Specifications.pdf</t>
  </si>
  <si>
    <t>Densitometer set</t>
  </si>
  <si>
    <t>Densitometer for measurement of cell suspension's turbidity. Measurement range at least from 0.5 to 12 McF; Accuracy at least +/- 3% or better. Wavelength in the range 550 to 600 nm;
This item includes: Complete set with standards 0.5, 1.0, 2.0, 3.0, 4.0;  Tube sizes: 15 x 100-105mm and a comparison cart.</t>
  </si>
  <si>
    <t>Biosan / Remel Biosan Densitometer BS-050102 + A-16 Adapter and Remel 20421</t>
  </si>
  <si>
    <t>https://biosan.lv/products/den-1/</t>
  </si>
  <si>
    <t>Slide warmer</t>
  </si>
  <si>
    <t>Slide warmer for stretching and drying of tissue samples in histology, pathology and bacteriology laboratories. The slide warmer provides constant temperature by a 6 mm (0.24″) thick aluminium working plate with black plastic coating.
· The temperature is reached fast and constantly maintained. Temperature range: 30 to 99 °C
· An integrated safety cut-out prevents the system from being overheated</t>
  </si>
  <si>
    <t>MEDITE OTS 40-3040</t>
  </si>
  <si>
    <t>https://www.medite.de/en/portfolio/stretching-table-ots-40-3040/</t>
  </si>
  <si>
    <t>Pipette filler 1 to 200 ml - battery</t>
  </si>
  <si>
    <t>Battery powered pipette filler for all pipetting from 1 ml to 200 ml with rechargeable battery, up to 50 hour use, with charge indicator. Use with volumetric, serological and plastic pipettes, volumes 0.1 to 200 mL.
• Display of selected pipetting mode, EX or blow-out;One button operation; 
• Indication of the selected pipetting speed;  Charges automatically just by inserting into stand;
• Buzzer signal sounds when battery capacity reaches below 10%;
• Adjustable suction speed, depending upon volume and viscosity of medium;</t>
  </si>
  <si>
    <t>Hirschmann Laborgeräte GmbH	 9907200</t>
  </si>
  <si>
    <t>https://www.hirschmann-laborgeraete.de/en/artikelgruppe/99072</t>
  </si>
  <si>
    <t>Dispenser pipette 10 ml</t>
  </si>
  <si>
    <r>
      <t xml:space="preserve">The Dispenser pipette 10 ml for precise dispensing of all types of liquid, with no risk of contamination by aresols. Battery powered with digital display to show the dispensed volume;
</t>
    </r>
    <r>
      <rPr>
        <sz val="12"/>
        <color indexed="8"/>
        <rFont val="Calibri"/>
        <family val="2"/>
      </rPr>
      <t>·</t>
    </r>
    <r>
      <rPr>
        <sz val="8.4"/>
        <color indexed="8"/>
        <rFont val="Calibri"/>
        <family val="2"/>
      </rPr>
      <t xml:space="preserve"> </t>
    </r>
    <r>
      <rPr>
        <sz val="12"/>
        <color indexed="8"/>
        <rFont val="Calibri"/>
        <family val="2"/>
      </rPr>
      <t xml:space="preserve">Battery autonomy at least 1 hour of continuous use; Dispensing range at least: 1µl to 10 ml
</t>
    </r>
    <r>
      <rPr>
        <sz val="12"/>
        <color indexed="8"/>
        <rFont val="Calibri"/>
        <family val="2"/>
      </rPr>
      <t>·</t>
    </r>
    <r>
      <rPr>
        <sz val="8.4"/>
        <color indexed="8"/>
        <rFont val="Calibri"/>
        <family val="2"/>
      </rPr>
      <t xml:space="preserve"> P</t>
    </r>
    <r>
      <rPr>
        <sz val="12"/>
        <color indexed="8"/>
        <rFont val="Calibri"/>
        <family val="2"/>
      </rPr>
      <t xml:space="preserve">ossibility to dispense 20 different volumes with one size Combitip; One button tip ejector with volume selector dial; </t>
    </r>
    <r>
      <rPr>
        <sz val="8.4"/>
        <color indexed="8"/>
        <rFont val="Calibri"/>
        <family val="2"/>
      </rPr>
      <t xml:space="preserve"> </t>
    </r>
    <r>
      <rPr>
        <sz val="12"/>
        <color indexed="8"/>
        <rFont val="Calibri"/>
        <family val="2"/>
      </rPr>
      <t>Accuracy ±0,5%; Precision of at least 0.6 to 0.25 µl;
This item includes: charging adapter, autoswitching from 100 to 240V, rechargeable battery (4980215003).</t>
    </r>
  </si>
  <si>
    <t>Eppendorf AG 4982000012</t>
  </si>
  <si>
    <t>https://online-shop.eppendorf.com/OC-en/Manual-Liquid-Handling-44563/Manual-Pipetting--Dispensing-44564/Multipette-M4-PF-44619.html</t>
  </si>
  <si>
    <t>Electronic pipette dispenser 50 ml</t>
  </si>
  <si>
    <r>
      <t xml:space="preserve">Electronic dispenser with digital display, dispensing range at least 1µl to 50 ml; One button tip ejector.
</t>
    </r>
    <r>
      <rPr>
        <sz val="12"/>
        <color indexed="8"/>
        <rFont val="Calibri"/>
        <family val="2"/>
      </rPr>
      <t>·</t>
    </r>
    <r>
      <rPr>
        <sz val="8.4"/>
        <color indexed="8"/>
        <rFont val="Calibri"/>
        <family val="2"/>
      </rPr>
      <t xml:space="preserve"> </t>
    </r>
    <r>
      <rPr>
        <sz val="12"/>
        <color indexed="8"/>
        <rFont val="Calibri"/>
        <family val="2"/>
      </rPr>
      <t xml:space="preserve">Line or rechargeable battery powered; Accuracy ±0,6% to ±2,5% ; Precision &lt; 0,3% to 0,8%;
</t>
    </r>
    <r>
      <rPr>
        <sz val="12"/>
        <color indexed="8"/>
        <rFont val="Calibri"/>
        <family val="2"/>
      </rPr>
      <t>·</t>
    </r>
    <r>
      <rPr>
        <sz val="8.4"/>
        <color indexed="8"/>
        <rFont val="Calibri"/>
        <family val="2"/>
      </rPr>
      <t xml:space="preserve"> </t>
    </r>
    <r>
      <rPr>
        <sz val="12"/>
        <color indexed="8"/>
        <rFont val="Calibri"/>
        <family val="2"/>
      </rPr>
      <t>With dial to select the desired operation mode: pipetting mode, dispensing mode or automatic mode;
This item includes: Battery charger</t>
    </r>
  </si>
  <si>
    <t>Eppendorf AG 4987000010</t>
  </si>
  <si>
    <t>https://online-shop.eppendorf.com/OC-en/Manual-Liquid-Handling-44563/Manual-Pipetting--Dispensing-44564/MultipetteE3-E3x-PF-135444.html</t>
  </si>
  <si>
    <t>1.5.5 Liquid culture reagents</t>
  </si>
  <si>
    <t>BBL Middlebrook 7H9 Broth with glycerol, tubes, 5 ml (221832)</t>
  </si>
  <si>
    <r>
      <t xml:space="preserve">Non-selective culture medium used in qualitative procedures for isolation and cultivation of mycobacteria, when supplemented with Middlebrook ADC Enrichment (212352). 
This item contains 10 x BBL Middlebrook 7H9 Broth w/ glycerol Tube 5 ml
</t>
    </r>
    <r>
      <rPr>
        <sz val="12"/>
        <color indexed="30"/>
        <rFont val="Calibri"/>
        <family val="2"/>
      </rPr>
      <t>This item has a very short shelf life. Need to order according to consumption.</t>
    </r>
  </si>
  <si>
    <t>https://legacy.bd.com/ds/technicalCenter/inserts/L007467(12).pdf</t>
  </si>
  <si>
    <t>Difco Middlebrook 7H9 Broth, 500g (271310)</t>
  </si>
  <si>
    <t>Non-selective culture medium used in qualitative procedures for isolation and cultivation of mycobacteria, when supplemented with either glycerol or polysorbate 80 (Tween 80) and Middlebrook ADC Enrichment (212352). 
This item contains 1 bottle of dehydrated agar of 500g.</t>
  </si>
  <si>
    <t>https://legacy.bd.com/europe/regulatory/Assets/IFU/Difco_BBL/212352.pdf</t>
  </si>
  <si>
    <t>1.5.6 Liquid culture consumables</t>
  </si>
  <si>
    <t>BACTEC MGIT Calibrators Kit for 1 drawer (445871)</t>
  </si>
  <si>
    <t>17 vials</t>
  </si>
  <si>
    <r>
      <t xml:space="preserve">BACTEC MGIT Calibrators Kit for 1 drawer.
This item contains 17 vials.
</t>
    </r>
    <r>
      <rPr>
        <sz val="12"/>
        <color indexed="30"/>
        <rFont val="Calibri"/>
        <family val="2"/>
      </rPr>
      <t xml:space="preserve">17 vials are sufficient for 1 drawer. </t>
    </r>
  </si>
  <si>
    <t>https://www.bd.com/resource.aspx?IDX=27408</t>
  </si>
  <si>
    <t>BACTEC MGIT Calibrators Kit for 3 drawers (445999)</t>
  </si>
  <si>
    <t>51 vials</t>
  </si>
  <si>
    <r>
      <t xml:space="preserve">BACTEC MGIT Calibrators Kit for 3 drawers.
This item contains 51 vials.
</t>
    </r>
    <r>
      <rPr>
        <sz val="12"/>
        <color indexed="30"/>
        <rFont val="Calibri"/>
        <family val="2"/>
      </rPr>
      <t>51 vials are sufficient for 3 drawers.</t>
    </r>
  </si>
  <si>
    <t>BACTEC MGIT Tubes 7ml (245122)</t>
  </si>
  <si>
    <t>The MGIT Tubes are intended for the detection and recovery of mycobacteria using the BACTEC MGIT System. Each plastic tube has a screw-top cap and contains 7 ml of modified Middlebrook 7H9 Broth. Acceptable specimen types are digested and decontaminated clinical specimens (except urine) and sterile body fluids (except blood). Can also be used for DST of mycobacteria, including SIRE and PZA testing. 
This item contains 100 x BD BBL MGIT Mycobacteria Growth Indicator Tube 7 mL</t>
  </si>
  <si>
    <t>https://legacy.bd.com/ds/technicalCenter/inserts/L000180JAA(04).pdf</t>
  </si>
  <si>
    <t>MGIT Supplement Kit, PANTA and OADC combined vials (245124)</t>
  </si>
  <si>
    <t>The BD BACTEC MGIT Growth Supplement contains Middlebrook OADC enrichment (Oleic acid, Bovine albumin, Dextrose, Catalase and Polyoxyethylene stearate [POES]). The BBL™ MGIT™ PANTA™ Antibiotic Mixture contains Polymyxin B, Amphotericin B, Nalidixic acid, Trimethoprim and Azlocillin.
This item contains 6 vials of 15 mL BD BACTEC MGIT Growth Supplement and 6 vials of lyophilized BD BBL MGIT PANTA Antibiotic Mixture. Sufficient for 100 tests</t>
  </si>
  <si>
    <t>BACTEC MGIT SIRE kit (245123)</t>
  </si>
  <si>
    <r>
      <t xml:space="preserve">Rapid qualitative procedure for DST of M. tuberculosis using the BACTEC MGIT System (445870 or 441743) to streptomycin (STR), isoniazid (INH), rifampin (RIF) and ethambutol (EMB).
This item contains 4 lyophilized drugs vials and 8 SIRE Supplements, for approximately 40 tests per drug per kit.
</t>
    </r>
    <r>
      <rPr>
        <sz val="12"/>
        <color indexed="30"/>
        <rFont val="Calibri"/>
        <family val="2"/>
      </rPr>
      <t>For each box of SIRE kits, you need 2 boxes of MGIT Tubes (106026)</t>
    </r>
  </si>
  <si>
    <t>https://www.bd.com/resource.aspx?IDX=28198</t>
  </si>
  <si>
    <t>MGIT OADC Enrichment, vials, 15 ml (245116)</t>
  </si>
  <si>
    <t>Lyophilized MGIT OADC for DST on liquid culture. Provides substances essential for the rapid growth of mycobacteria in MGIT Tubes 4 ml (245113). OADC stands for oleic acid, albumin, dextrose and catalase. 
This item contains 6 x BD BBL MGIT OADC vial 15 mL, each vial sufficient for 25 MGIT tubes.</t>
  </si>
  <si>
    <t>https://www.humeau.com/media/blfa_files/TC_MGIT-OADC_41624511602_EN_030820.pdf</t>
  </si>
  <si>
    <t>BBL Middlebrook OADC Enrichment, 20 ml (211886)</t>
  </si>
  <si>
    <r>
      <t xml:space="preserve">Used to supplement culture media for the isolation and cultivation of mycobacteria for Middlebrook 7H10 Agar and Mycobacteria 7H11 Agar. 
This item contains 10 tubes (size A) of 20 ml each.
</t>
    </r>
    <r>
      <rPr>
        <sz val="12"/>
        <color indexed="30"/>
        <rFont val="Calibri"/>
        <family val="2"/>
      </rPr>
      <t>This item has a very short shelf life. Need to order according to consumption.</t>
    </r>
  </si>
  <si>
    <t>BACTEC MGIT PZA Kit (245128)</t>
  </si>
  <si>
    <t>The BD BACTEC MGIT 960 PZA Kit is used for susceptibility testing of Mycobacterium tuberculosis in culture to pyrazinamide (PZA) in a qualitative test lasting 4-17 days. 
This item contains 2 vials of lyophilized antimicrobic and 6 PZA Supplements, sufficient for 50 tests.
PZA must be reconstituted with 2.5 ml of sterile/deionized water before addition to BBL MGIT tubes.</t>
  </si>
  <si>
    <t>BACTEC MGIT PZA Tubes (245115)</t>
  </si>
  <si>
    <t>25 units</t>
  </si>
  <si>
    <t>The BACTEC MGIT 960 PZA Medium is a tube containing modified Middlebrook 7H9 Broth with a reduced pH of 5.9 and is to be used for susceptibility testing of Mycobacterium tuberculosis.
This item contains 25 x BD BACTEC MGIT 960 PZA Medium tube</t>
  </si>
  <si>
    <t>BBL MycoPrep Kit, 10x150 ml (240863)</t>
  </si>
  <si>
    <t>7 months</t>
  </si>
  <si>
    <r>
      <t xml:space="preserve">Used for the digestion and decontamination of clinical specimens suspected to contain mycobacteria, especially M. tuberculosis for minimizing contamination in solid and liquid media. Contains reagents necessary for the preparation of respiratory and non respiratory (blood excluded) specimens for identification of mycobacteria. Includes bottles of NaOH-citrate solution (containing a plastic ampoule with NALC) and powdered phosphate buffer. After activation of the NALC ampoule, NALC-NaOH mixture is stable for 24 hours. 
This item includes: 10 bottles of 150 ml of MycoPrep and 10 packages of powdered phosphate buffer (pH 6.8).
</t>
    </r>
    <r>
      <rPr>
        <sz val="12"/>
        <color indexed="30"/>
        <rFont val="Calibri"/>
        <family val="2"/>
      </rPr>
      <t>This item has a very short shelf life. Need to order according to consumption.</t>
    </r>
  </si>
  <si>
    <t>Dangerous cargo
UN 1824, Class 8, PG III</t>
  </si>
  <si>
    <t>https://www.bd.com/en-uk/offerings/capabilities/microbiology-solutions/clinical-microbiology/mycobacteria-testing/bd-bbl-mycoprep-kit</t>
  </si>
  <si>
    <t>BACTEC MGIT AST Carrier Set 2-tube  (445946)</t>
  </si>
  <si>
    <t>3 units</t>
  </si>
  <si>
    <t>BACTEC MGIT AST Carrier Set (2-tube). 
This item contains 3 carriers.</t>
  </si>
  <si>
    <t>BACTEC MGIT AST Carrier Set 3-tube (445945)</t>
  </si>
  <si>
    <t>BACTEC MGIT AST Carrier Set (3-tube). 
This item contains 3 carriers.</t>
  </si>
  <si>
    <t>BACTEC MGIT AST Carrier Set 4-tube  (445944)</t>
  </si>
  <si>
    <t>BACTEC MGIT AST Carrier Set (4-tube). 
This item contains 3 carriers.</t>
  </si>
  <si>
    <t>BACTEC MGIT AST Carrier Set 5-tube  (445943)</t>
  </si>
  <si>
    <t>BACTEC MGIT AST Carrier Set (5-tube). 
This item contains 3 carriers.</t>
  </si>
  <si>
    <t>BACTEC MGIT AST Carrier Set 8-tube (445993)</t>
  </si>
  <si>
    <t>BACTEC MGIT AST Carrier Set (8-tube). 
This item contains 3 carriers.</t>
  </si>
  <si>
    <t>BACTEC MGIT QC Temperature Tube (445872)</t>
  </si>
  <si>
    <t>BACTEC MGIT Temperature QC Tube. 
This item contains 1 QC Temperature Tube</t>
  </si>
  <si>
    <t>BACTEC MGIT spare bar code set carrier (445959)</t>
  </si>
  <si>
    <t>BACTEC MGIT AST Carrier Set Spare Barcodes.
This item contains 1 carrier Set, spare barcode</t>
  </si>
  <si>
    <t>BACTEC MGIT Plug for Bad Station (445873)</t>
  </si>
  <si>
    <t>BACTEC MGIT Plug for Bad Station.
This item contains 10 plug for Bad Station</t>
  </si>
  <si>
    <t>BACTEC Air Filters, square (444374)</t>
  </si>
  <si>
    <t>2 units</t>
  </si>
  <si>
    <t>BACTEC MGIT Air Filters, square. 
This item contains 2 air filters</t>
  </si>
  <si>
    <t>http://www.solone.in/docs/blood-culture.pdf</t>
  </si>
  <si>
    <t>BACTEC Air Filters, rectangular (445888)</t>
  </si>
  <si>
    <t>BACTEC MGIT Air Filters, rectangular. 
This item contains 2 air filters</t>
  </si>
  <si>
    <t>BACTEC MGIT 960 AST transport rack - 445942</t>
  </si>
  <si>
    <t>BACTEC MGIT AST transport rack.
This item contains 1 AST transport rack</t>
  </si>
  <si>
    <t>Mc Farland standard set</t>
  </si>
  <si>
    <t>Turbidity Standard Set McFarland Equivalence Turbidity Standard Tube Format: 1 each of 0.5, 1.0, 2.0, 3.0, 4.0.Tube size is 15 x 103mm and fits in most spectrophotometers. Packaged in plastic case.
· Polystyrene technology enables longer shelf life.
This item includes:  a visual comparison card.</t>
  </si>
  <si>
    <t>Remel Inc. R20421</t>
  </si>
  <si>
    <t>https://www.thermofisher.com/order/catalog/product/R20421#/R20421</t>
  </si>
  <si>
    <t>Sterile dispenser tips 10ml</t>
  </si>
  <si>
    <t>Sterile dispenser-tips Universal 10ml sterile  - DNA- /RNase- /ATP- and endotoxin free.
· 100 % contamination prevention
· Cylinder made of PP, individually wrapped.</t>
  </si>
  <si>
    <t>Eppendorf 0030089677</t>
  </si>
  <si>
    <t>https://online-shop.eppendorf.com/OC-en/Manual-Liquid-Handling-44563/Pipette-Tips-44569/Combitips-advanced-PF-18250.html</t>
  </si>
  <si>
    <t>Sterile serological pipette 5 ml</t>
  </si>
  <si>
    <t>200 units</t>
  </si>
  <si>
    <t>Sterile serological pipette - 5 ml, its paper/plastic wrap allows easy opening by either pop-through or peel-apart techniques. It is also ideal for sterile tissue culture applications, especially while wearing latex gloves, as the wrap reduces static cling.Color-coding on paper allows easy size identification.
Paper/plastic wrap allows full view; Unique color-coded magnifying stripe for easier meniscus viewing.
Sterile, individually wrapped and nonpyrogenic and DNase-/RNase-free
Accuracy within ± 2% at full volume; Lot numbers printed on each pipet wrapper
Calibrated to deliver (TD-EX 20ºC) their contents with blowout.</t>
  </si>
  <si>
    <t>Corning Incorporated Corning 4487</t>
  </si>
  <si>
    <t>https://ecatalog.corning.com/life-sciences/b2c/CH/en/Liquid-Handling/Pipets/Serological-Pipets/Stripette%E2%84%A2-Serological-Pipets/p/4487</t>
  </si>
  <si>
    <t>Sterile serological pipette 10 ml</t>
  </si>
  <si>
    <t>Sterile serological pipette - 10 ml, its paper/plastic wrap allows easy opening by either pop-through or peel-apart techniques. It is also ideal for sterile tissue culture applications, especially while wearing latex gloves, as the wrap reduces static cling.Color-coding on paper allows easy size identification.
Paper/plastic wrap allows full view; Unique color-coded magnifying stripe for easier meniscus viewing.
Sterile, individually wrapped and nonpyrogenic and DNase-/RNase-free
Accuracy within ± 2% at full volume; Lot numbers printed on each pipet wrapper
Calibrated to deliver (TD-EX 20ºC) their contents with blowout.</t>
  </si>
  <si>
    <t>Corning Incorporated Corning 4488</t>
  </si>
  <si>
    <t>https://www.corning.com/catalog/cls/documents/product-information-sheets/CLS-LH-367_DL.pdf</t>
  </si>
  <si>
    <t>Measuring pipette for BSC, 1ml</t>
  </si>
  <si>
    <t>Graduated pipettes 1 ml, AR glass, short type, especially for tissue culture and working on cleanroom benches, with durable amber stain graduation, main point ring graduation, zero at the bottom, standard cotton plug end (o.d. 8 mm), EX (TD) calibrated. Double scale graduated 0,1 ml
·  Marks and inscriptions in durable amber stain; Individually wrapped.</t>
  </si>
  <si>
    <t>Hirschmann Laborgeräte GmbH	1170135</t>
  </si>
  <si>
    <t>https://www.hirschmannlab.com/en/artikelgruppe/11702?parent=%7B031F8BD4-1D4C-44DA-8BB8-3D1379F43010%7D</t>
  </si>
  <si>
    <t>Sterile syringes 20 ml</t>
  </si>
  <si>
    <t>80 units</t>
  </si>
  <si>
    <r>
      <t xml:space="preserve">Sterile syringes 20 ml, sterile, single-use, transparent barrel for good visualization of syringe content.
</t>
    </r>
    <r>
      <rPr>
        <sz val="12"/>
        <color indexed="8"/>
        <rFont val="Calibri"/>
        <family val="2"/>
      </rPr>
      <t>·</t>
    </r>
    <r>
      <rPr>
        <sz val="8.4"/>
        <color indexed="8"/>
        <rFont val="Calibri"/>
        <family val="2"/>
      </rPr>
      <t xml:space="preserve"> </t>
    </r>
    <r>
      <rPr>
        <sz val="12"/>
        <color indexed="8"/>
        <rFont val="Calibri"/>
        <family val="2"/>
      </rPr>
      <t>Smooth plunger movement reduced sliding force; leak-tight. Accurate graduation suited to user’s needs.
· Retaining ring to prevent accidental plunger rod withdrawal
· Design of finger grip flanges ensures stability and comfort during injection
· Ergonomically designed plunger for single-handed operation</t>
    </r>
  </si>
  <si>
    <t>Becton Dickinson Discardit II 300296</t>
  </si>
  <si>
    <t>https://www.bd.com/en-eu/offerings/capabilities/syringes-and-needles/injection-syringes/bd-discardit-ii</t>
  </si>
  <si>
    <t>Glass petri dishes</t>
  </si>
  <si>
    <t>20 units</t>
  </si>
  <si>
    <r>
      <t xml:space="preserve">Glass petri dish absolutely plain, heat resisting glass. Made from DURAN borosilicate glass 3.3, in a special production process, microscopically flat and free from bubbles and streaks. Dishes enable an even distribution of culture media and have a distortion-free transparency. Autoclavable.
</t>
    </r>
    <r>
      <rPr>
        <sz val="12"/>
        <color indexed="8"/>
        <rFont val="Calibri"/>
        <family val="2"/>
      </rPr>
      <t>·</t>
    </r>
    <r>
      <rPr>
        <sz val="9.6"/>
        <color indexed="8"/>
        <rFont val="Calibri"/>
        <family val="2"/>
      </rPr>
      <t xml:space="preserve"> </t>
    </r>
    <r>
      <rPr>
        <sz val="12"/>
        <color indexed="8"/>
        <rFont val="Calibri"/>
        <family val="2"/>
      </rPr>
      <t>Diameter: 100 mm; Base height: 15 mm; Lid height: 17mm;
This item includes: 2 bags with 10 units each for a total of 20 units. Each one with a lid.</t>
    </r>
  </si>
  <si>
    <t>DWK Lifesciences 2x 217554607</t>
  </si>
  <si>
    <t>https://www.fishersci.be/shop/products/duroplan-borosilicate-petri-dishes-2/11748001</t>
  </si>
  <si>
    <t>Plastic petri dishes</t>
  </si>
  <si>
    <t>Plastic petri dish, sterile and made of PS with vents. High chemical resistance. Max. volume: 80 ml, working volume: 15 - 16 ml. Diameter: 94 mm; Base height: 16 mm;
This item includes 20 units, each one with a lid.</t>
  </si>
  <si>
    <t>Greiner Bio-One GmbH 633181</t>
  </si>
  <si>
    <t>https://shop.gbo.com/en/switzerland/products/bioscience/microbiology-bacteriology/dishes/petri-dishes/633181.html</t>
  </si>
  <si>
    <t>1.5.7 Solid and liquid culture DST: FLD pure substances</t>
  </si>
  <si>
    <t>Isoniazid 5 g - for laboratory use</t>
  </si>
  <si>
    <r>
      <t xml:space="preserve">Isoniazid powder presentation; needs to be prepared manually. CAS No 54-85-3
· Grade: analytical standard; assay: ≥99% (TLC)
</t>
    </r>
    <r>
      <rPr>
        <sz val="12"/>
        <color rgb="FF0070C0"/>
        <rFont val="Calibri"/>
        <family val="2"/>
        <scheme val="minor"/>
      </rPr>
      <t>Subject to availability from our supplier. Product lead-time may be longer than usual. Please contact your GDF Country Supply Officer for further information</t>
    </r>
  </si>
  <si>
    <t>Merck KGaA I3377-5G</t>
  </si>
  <si>
    <t>https://www.sigmaaldrich.com/catalog/product/sial/i3377?lang=en&amp;region=GB</t>
  </si>
  <si>
    <t>Rifampicin 1 g - for laboratory use</t>
  </si>
  <si>
    <r>
      <t xml:space="preserve">Rifampicin powder presentation; needs to be prepared manually. CAS No 13292-46-1. Rifampicin; About 1000 test done with 1 gr.
</t>
    </r>
    <r>
      <rPr>
        <sz val="12"/>
        <color indexed="8"/>
        <rFont val="Calibri"/>
        <family val="2"/>
      </rPr>
      <t>·</t>
    </r>
    <r>
      <rPr>
        <sz val="8.4"/>
        <color indexed="8"/>
        <rFont val="Calibri"/>
        <family val="2"/>
      </rPr>
      <t xml:space="preserve"> A</t>
    </r>
    <r>
      <rPr>
        <sz val="12"/>
        <color indexed="8"/>
        <rFont val="Calibri"/>
        <family val="2"/>
      </rPr>
      <t>ssay: ≥97% (HPLC)</t>
    </r>
    <r>
      <rPr>
        <sz val="12"/>
        <color theme="1"/>
        <rFont val="Calibri"/>
        <family val="2"/>
        <scheme val="minor"/>
      </rPr>
      <t xml:space="preserve">
</t>
    </r>
    <r>
      <rPr>
        <sz val="12"/>
        <color rgb="FF0070C0"/>
        <rFont val="Calibri"/>
        <family val="2"/>
        <scheme val="minor"/>
      </rPr>
      <t>Subject to availability from our supplier. Product lead-time may be longer than usual. Please contact your GDF Country Supply Officer for further information</t>
    </r>
  </si>
  <si>
    <t>Merck KGaA R3501-1G</t>
  </si>
  <si>
    <t>https://www.sigmaaldrich.com/catalog/product/sigma/r3501?lang=en&amp;region=GB</t>
  </si>
  <si>
    <t>Ethambutol 25 g - for laboratory use</t>
  </si>
  <si>
    <r>
      <t xml:space="preserve">Ethambutol powder presentation; needs to be prepared manually. CAS No 1070-11-7
</t>
    </r>
    <r>
      <rPr>
        <sz val="12"/>
        <color indexed="8"/>
        <rFont val="Calibri"/>
        <family val="2"/>
      </rPr>
      <t>·</t>
    </r>
    <r>
      <rPr>
        <sz val="8.4"/>
        <color indexed="8"/>
        <rFont val="Calibri"/>
        <family val="2"/>
      </rPr>
      <t xml:space="preserve"> </t>
    </r>
    <r>
      <rPr>
        <sz val="12"/>
        <color indexed="8"/>
        <rFont val="Calibri"/>
        <family val="2"/>
      </rPr>
      <t>Purity (TLC) &gt; 99 %</t>
    </r>
    <r>
      <rPr>
        <sz val="12"/>
        <color theme="1"/>
        <rFont val="Calibri"/>
        <family val="2"/>
        <scheme val="minor"/>
      </rPr>
      <t xml:space="preserve">
</t>
    </r>
    <r>
      <rPr>
        <sz val="12"/>
        <color rgb="FF0070C0"/>
        <rFont val="Calibri"/>
        <family val="2"/>
        <scheme val="minor"/>
      </rPr>
      <t>Subject to availability from our supplier. Product lead-time may be longer than usual. Please contact your GDF Country Supply Officer for further information</t>
    </r>
  </si>
  <si>
    <t>Merck KGaA E4630-25G</t>
  </si>
  <si>
    <t>https://www.sigmaaldrich.com/catalog/product/sigma/e4630?lang=en&amp;region=GB</t>
  </si>
  <si>
    <t>1.5.8 Solid and liquid culture DST: SLD pure substances</t>
  </si>
  <si>
    <t>BACTEC MGIT Kanamycin lyophilized drug for lab use (215348)</t>
  </si>
  <si>
    <r>
      <t xml:space="preserve">BACTEC MGIT Kanamycin lyophilized drug vials for laboratory use to perform liquid culture. To be used on the BACTEC MGIT 960 and 320 System.
This item contains 6 vials with 830 µg/vial to run 240 tests in total.
</t>
    </r>
    <r>
      <rPr>
        <sz val="12"/>
        <color indexed="30"/>
        <rFont val="Calibri"/>
        <family val="2"/>
      </rPr>
      <t>This item has a very short shelf life. Need to order according to consumption</t>
    </r>
  </si>
  <si>
    <t>BACTEC MGIT Amikacin lyophilized drug for lab use (215350)</t>
  </si>
  <si>
    <r>
      <t xml:space="preserve">BACTEC MGIT Amikacin lyophilized drug vials for laboratory use to perform liquid culture. To be used on the BACTEC MGIT 960 and 320 System.
This item contains 6 vials with 332 µg/vial to run 240 tests  in total.
</t>
    </r>
    <r>
      <rPr>
        <sz val="12"/>
        <color indexed="30"/>
        <rFont val="Calibri"/>
        <family val="2"/>
      </rPr>
      <t>This item has a very short shelf life. Need to order according to consumption</t>
    </r>
  </si>
  <si>
    <t>BACTEC MGIT Capreomycin lyophilized drug for lab use (215351)</t>
  </si>
  <si>
    <r>
      <t xml:space="preserve">BACTEC MGIT Capreomycin lyophilized drug vials for laboratory use to perform liquid culture. To be used on the BACTEC MGIT 960 and 320 System. 
This item contains 6 vials with 830 µg/vial to run 240 tests  in total.
</t>
    </r>
    <r>
      <rPr>
        <sz val="12"/>
        <color indexed="30"/>
        <rFont val="Calibri"/>
        <family val="2"/>
      </rPr>
      <t>This item has a very short shelf life. Need to order according to consumption</t>
    </r>
  </si>
  <si>
    <t>BACTEC MGIT Ofloxacin lyophilized drug for lab use (215352)</t>
  </si>
  <si>
    <r>
      <t xml:space="preserve">BACTEC MGIT Ofloxacin lyophilized drug vials for laboratory use to perform liquid culture. To be used on the BACTEC MGIT 960 and 320 System.
This item contains 6 vials with 664 µg/vial to run 240 tests  in total.
</t>
    </r>
    <r>
      <rPr>
        <sz val="12"/>
        <color indexed="30"/>
        <rFont val="Calibri"/>
        <family val="2"/>
      </rPr>
      <t>This item has a very short shelf life. Need to order according to consumption</t>
    </r>
  </si>
  <si>
    <t>BACTEC MGIT Moxifloxacin lyophilized drug for lab use (215404)</t>
  </si>
  <si>
    <r>
      <t xml:space="preserve">BACTEC MGIT Moxifloxacin lyophilized drug vials for laboratory use to perform liquid culture. To be used on the BACTEC MGIT 960 and 320 System.
Approximate formula per vial: 249µg (active); Flcoll (Inactive).
This item contains 6 vials of 249µg to run  180 tests  in total.
</t>
    </r>
    <r>
      <rPr>
        <sz val="12"/>
        <color rgb="FF0070C0"/>
        <rFont val="Calibri"/>
        <family val="2"/>
        <scheme val="minor"/>
      </rPr>
      <t>This item has a very short shelf life. Need to order according to consumption</t>
    </r>
  </si>
  <si>
    <t>BACTEC MGIT Bedaquiline lyophilized drug for lab use (215449)</t>
  </si>
  <si>
    <r>
      <t xml:space="preserve">BACTEC MGIT Bedaquiline lyophilized drug vials for laboratory use to perform liquid culture. To be used on the BACTEC MGIT 960 and 320 System.
Approximate formula per vial: 170µg (active); Flcoll (Inactive). Contents of vial soluble in 2mL dimethyl sulfoxide (DMSO).
This item contains 2 vials with 170 µg/vial to run 40 tests  in total.
</t>
    </r>
    <r>
      <rPr>
        <sz val="12"/>
        <color rgb="FF0070C0"/>
        <rFont val="Calibri"/>
        <family val="2"/>
        <scheme val="minor"/>
      </rPr>
      <t>Therefore, packs of BACTEC MGIT Bedaquiline lyophilized drug for lab use (215449) and BACTEC MGIT Dimethyl sulfoxide (DMSO) Diluent (246017)  should be procured in the ratio of 8:1.</t>
    </r>
  </si>
  <si>
    <t>BACTEC MGIT Dimethyl sulfoxide (DMSO) Diluent (246017)</t>
  </si>
  <si>
    <t>20 months</t>
  </si>
  <si>
    <r>
      <t xml:space="preserve">BACTEC MGIT Dimethyl sulfoxide (DMSO) Diluent for laboratory use to perform liquid culture. To be used on the BACTEC MGIT 960 and 320 System.
Contents: DimethylSulfoxide (DMSO). Purity: ≥ 99.0%, 16 mL.
This item contains 2 diluents of 16 ml each 1 box to run 320 tests in total.
</t>
    </r>
    <r>
      <rPr>
        <sz val="12"/>
        <color rgb="FF0070C0"/>
        <rFont val="Calibri"/>
        <family val="2"/>
        <scheme val="minor"/>
      </rPr>
      <t>Therefore, packs of BACTEC MGIT Bedaquiline lyophilized drug for lab use (215449) and BACTEC MGIT Dimethyl sulfoxide (DMSO) Diluent (246017)  should be procured in the ratio of 8:1.</t>
    </r>
  </si>
  <si>
    <t>Levofloxacin 1 g - for laboratory use</t>
  </si>
  <si>
    <t>Levofloxacin for laboratory use, powder presentation. CAS No 100986-85-4. Assay (HPLC) 98.0 - 102.0 %.
· 1 g is needed for 100 tests to be done in solid or liquid culture.</t>
  </si>
  <si>
    <t>Merck KGaA 28266</t>
  </si>
  <si>
    <t>https://www.sigmaaldrich.com/catalog/substance/levofloxacin3613710098685411?lang=en&amp;region=GB</t>
  </si>
  <si>
    <t>Linezolid 25 mg - for laboratory use</t>
  </si>
  <si>
    <t>Merck KGaA 0014</t>
  </si>
  <si>
    <t>https://www.sigmaaldrich.com/catalog/product/sigma/pz0014?lang=en&amp;region=GB</t>
  </si>
  <si>
    <t>Clofazimine 1 g - for laboratory use</t>
  </si>
  <si>
    <t>Clofazimine for laboratory use, powder presentation; CAS No 2030-63-9. 
·  1 g is needed for 100 tests to be done in solid or liquid culture.</t>
  </si>
  <si>
    <t>Merck KGaA C8895-1G</t>
  </si>
  <si>
    <t>https://www.sigmaaldrich.com/catalog/product/sigma/c8895?lang=en&amp;region=GB</t>
  </si>
  <si>
    <t>Amikacin 5 g - for laboratory use</t>
  </si>
  <si>
    <t>Amikacin for laboratory use, powder presentation; CAS No.1257517-67-1
· 1 g is needed for 100 tests to be done in solid or liquid culture.</t>
  </si>
  <si>
    <t>Merck KGaA A3650-5G</t>
  </si>
  <si>
    <t>https://www.sigmaaldrich.com/catalog/product/sigma/a3650?lang=en&amp;region=GB</t>
  </si>
  <si>
    <t>Ofloxacin 10 g - for laboratory use</t>
  </si>
  <si>
    <t>Ofloxacin for laboratory use, powder presentation;  CAS No 82419-36-1. Assay ≥99% (HPLC).
·  1 g is needed for 100 tests to be done in solid or liquid culture.</t>
  </si>
  <si>
    <t>Merck KGaA O8757-10G</t>
  </si>
  <si>
    <t>https://www.sigmaaldrich.com/catalog/product/sigma/o8757?lang=en&amp;region=GB</t>
  </si>
  <si>
    <t>Ethionamide 5 g - for laboratory use</t>
  </si>
  <si>
    <t>Ethionamide for laboratory use, powder presentation; CAS No 536-33-4  Assay  ≥98.0%.
·  1 g is needed for 100 tests to be done in solid or liquid culture.</t>
  </si>
  <si>
    <t>Merck KGaA E6005-5G</t>
  </si>
  <si>
    <t>https://www.sigmaaldrich.com/catalog/product/sigma/e6005?lang=en&amp;region=GB</t>
  </si>
  <si>
    <t>Protionamide 2 g - for laboratory use</t>
  </si>
  <si>
    <t>Protionamide for laboratory use, powder presentation; CAS No 14222-60-7. Assay  ≥99% (HPLC).
·  1 g is needed for 100 tests to be done in solid or liquid culture.</t>
  </si>
  <si>
    <t>Sigma Aldrich SMB00387</t>
  </si>
  <si>
    <t>https://www.sigmaaldrich.com/catalog/product/sigma/smb00387?lang=en&amp;region=GB</t>
  </si>
  <si>
    <t>Kanamycin 5 g - for laboratory use</t>
  </si>
  <si>
    <t>Kanamycin for laboratory use, powder presentation; CAS No 25389-94-0. Potency≥750 μg/ mg (dry basis)
·  1 g is needed for 100 tests to be done in solid or liquid culture.</t>
  </si>
  <si>
    <t>Sigma Aldrich K1377-5G</t>
  </si>
  <si>
    <t>https://www.sigmaaldrich.com/catalog/product/sigma/k1377?lang=en&amp;region=GB</t>
  </si>
  <si>
    <t>Capreomycin 1 g - for laboratory use</t>
  </si>
  <si>
    <t>Capreomycin for laboratory use, powder presentation; CAS No 1405-37-4. 
·  1 g is needed for 100 tests to be done in solid or liquid culture.</t>
  </si>
  <si>
    <t>Merck KGaA C4142-1G</t>
  </si>
  <si>
    <t>https://www.sigmaaldrich.com/catalog/product/sigma/c4142?lang=en&amp;region=GB</t>
  </si>
  <si>
    <t>1.6 MTB IDENTIFICATION</t>
  </si>
  <si>
    <t>1.6.1 MTB Identification Rapid test</t>
  </si>
  <si>
    <t>Capilia TB-Neo assay, MPB64 Ag, 100 tests (CATB0870)</t>
  </si>
  <si>
    <t>100 tests</t>
  </si>
  <si>
    <t>18
months</t>
  </si>
  <si>
    <r>
      <t xml:space="preserve">Rapid test, immunochromatography assay, for identification of M. Tuberculosis complex: Detecting MPB64 protein (using a monoclonal antibody that recognizes the MPB64 antigen), specifically produced by M. Tuberculosis complex.
Rapid test  used to qualitatively detect mycobacterium antigens in a culture grown in a medium for acid-fast bacteria (AFB) inoculated with properly pre-treated clinical specimens, such as body fluid, tissue, and bronchoalveolar lavage fluid collected from patients with suspected tuberculosis.
Fast test results with one-step operation: Reading time is 15 min. No special equipment required. Both liquid medium and solid medium can be used as sample.
</t>
    </r>
    <r>
      <rPr>
        <sz val="12"/>
        <color rgb="FF0070C0"/>
        <rFont val="Calibri"/>
        <family val="2"/>
        <scheme val="minor"/>
      </rPr>
      <t>For solid medium, Capilia TB-Neo assay, MPB64 Ag, extraction buffer, 20 ml (procured separately)) is required.</t>
    </r>
  </si>
  <si>
    <t>TAUNS Laboratories</t>
  </si>
  <si>
    <t>CATB0870</t>
  </si>
  <si>
    <t>https://www.tauns.co.jp/en/products/capilia-tb-neo-e/</t>
  </si>
  <si>
    <t>Capilia TB-Neo assay, MPB64 Ag, 10 tests (CATB0871)</t>
  </si>
  <si>
    <t>10 tests</t>
  </si>
  <si>
    <t>CATB0871</t>
  </si>
  <si>
    <t>Capilia TB-Neo assay, MPB64 Ag, extraction buffer, 20 ml</t>
  </si>
  <si>
    <t>20 
months</t>
  </si>
  <si>
    <r>
      <t xml:space="preserve">This product is an extraction buffer using Capilia TB-Neo to prepare a sample that is employed for the identification test of M. Tuberculosis when using a solid medium for acid-fast bacteria (AFB). 
Extraction buffer composed of: Phosphate buffer, detergent, sodium azide (0.09%).
Extraction buffer is required for solid medium. This item contains: a bottle of 20 ml.
</t>
    </r>
    <r>
      <rPr>
        <sz val="12"/>
        <color indexed="30"/>
        <rFont val="Calibri"/>
        <family val="2"/>
      </rPr>
      <t>Product required when procuring the Capilia TB-Neo assay, 100 tests or 10 tests.</t>
    </r>
  </si>
  <si>
    <t>CATB0877</t>
  </si>
  <si>
    <t xml:space="preserve">2. DETECTION OF LATENT TB </t>
  </si>
  <si>
    <t>2.1 IGRA</t>
  </si>
  <si>
    <t>2.1.1 IGRA Equipment</t>
  </si>
  <si>
    <t>Incubator 74 lt</t>
  </si>
  <si>
    <t>Laboratory incubator 74 lt, PID microprocessor control with integrated auto-diagnostic system. Calibrated 37 °C. Temperature range min. 10 above ambient temperature up to +80°C. Setting accuracy 0.1°C; Housing Stainless steel;
· Digital backwards counter with target time setting, adjustable from 1 minute to 99 days
This item includes: 1 shelf or grid and 1 additional perforated shelf.</t>
  </si>
  <si>
    <t xml:space="preserve">Memmert IN 75 </t>
  </si>
  <si>
    <t>https://www.memmert.com/products/incubators/incubator/IN75/pdf/</t>
  </si>
  <si>
    <t>Shelf for incubator 74 lt</t>
  </si>
  <si>
    <t>Memmert IN 75 shelf B03916</t>
  </si>
  <si>
    <t>Sterile D-PBS solution, 500 ml</t>
  </si>
  <si>
    <r>
      <t xml:space="preserve">Phosphate Buffered Saline (PBS), 10X, Sterile, Ultra Pure Grade. 1X Solution Composition:137 mM NaCl, 2.7 mM KCl, 9.5 mM Phosphate buffer. 
</t>
    </r>
    <r>
      <rPr>
        <sz val="12"/>
        <color indexed="8"/>
        <rFont val="Calibri"/>
        <family val="2"/>
      </rPr>
      <t>·</t>
    </r>
    <r>
      <rPr>
        <sz val="9.6"/>
        <color indexed="8"/>
        <rFont val="Calibri"/>
        <family val="2"/>
      </rPr>
      <t xml:space="preserve"> </t>
    </r>
    <r>
      <rPr>
        <sz val="12"/>
        <color indexed="8"/>
        <rFont val="Calibri"/>
        <family val="2"/>
      </rPr>
      <t xml:space="preserve">Dilute 1:10 in sterile water for making 1X solution; 10X solution is supplied 0.2 um filter sterilized
</t>
    </r>
    <r>
      <rPr>
        <sz val="12"/>
        <color indexed="8"/>
        <rFont val="Calibri"/>
        <family val="2"/>
      </rPr>
      <t>·</t>
    </r>
    <r>
      <rPr>
        <sz val="9.6"/>
        <color indexed="8"/>
        <rFont val="Calibri"/>
        <family val="2"/>
      </rPr>
      <t xml:space="preserve"> </t>
    </r>
    <r>
      <rPr>
        <sz val="12"/>
        <color indexed="8"/>
        <rFont val="Calibri"/>
        <family val="2"/>
      </rPr>
      <t xml:space="preserve">pH at 25°C (1X PBS): 6.6 – 7.2; DNase, RNase,Protease none detected. Bioburden Pass (USP)
</t>
    </r>
    <r>
      <rPr>
        <sz val="12"/>
        <color indexed="8"/>
        <rFont val="Calibri"/>
        <family val="2"/>
      </rPr>
      <t>·</t>
    </r>
    <r>
      <rPr>
        <sz val="9.6"/>
        <color indexed="8"/>
        <rFont val="Calibri"/>
        <family val="2"/>
      </rPr>
      <t xml:space="preserve"> </t>
    </r>
    <r>
      <rPr>
        <sz val="12"/>
        <color indexed="8"/>
        <rFont val="Calibri"/>
        <family val="2"/>
      </rPr>
      <t>Suitable for cell culture; Does not contain magnesium or calcium</t>
    </r>
  </si>
  <si>
    <t>VWR Chemicals K813</t>
  </si>
  <si>
    <t>https://us.vwr.com/store/product/7676424/phosphate-buffered-saline-pbs-10x-sterile-ultra-pure-grade</t>
  </si>
  <si>
    <t>2.1.2 IGRA Testing</t>
  </si>
  <si>
    <t>QIAGEN GmbH</t>
  </si>
  <si>
    <t>Oxford Immunotec</t>
  </si>
  <si>
    <t xml:space="preserve">3. DETECTION OF COVID-19 </t>
  </si>
  <si>
    <t xml:space="preserve">3.1 COVID-19 </t>
  </si>
  <si>
    <t>3.1.1 COVID-19 testing</t>
  </si>
  <si>
    <t>BD MAX SARS-CoV-2 Reagents, 24 tests (445003-01)</t>
  </si>
  <si>
    <t>24 test</t>
  </si>
  <si>
    <t>4 months</t>
  </si>
  <si>
    <r>
      <t xml:space="preserve">Real-time RT-PCR test intended for the qualitative detection of nucleic acid from the SARS-CoV-2 in nasopharyngeal, anterior nasal, mid-turbinate, and oropharyngeal swab specimens, nasopharyngeal wash/aspirate or nasal aspirates. To be used on the BD MAX Instrument
This item includes: BD SARS-CoV-2 ExK TNA 3 (LUO) BD SARS-CoV-2 Reagents and BD ExK TNA 3 (LUO) for 24 tests.
This item includes: 1 kit with BD SARS-CoV-2 Reagents for BD MAX System and BD ExK TNA 3 (LUO), 24 test/kit
</t>
    </r>
    <r>
      <rPr>
        <sz val="12"/>
        <color indexed="30"/>
        <rFont val="Calibri"/>
        <family val="2"/>
      </rPr>
      <t>This product should be procured together with item 106685 BD MAX PCR Cartridges, 24 cartridges (437519)</t>
    </r>
  </si>
  <si>
    <t>Keep cool 2-8°C</t>
  </si>
  <si>
    <t>445003 - 01</t>
  </si>
  <si>
    <t>https://www.fda.gov/media/136816/download</t>
  </si>
  <si>
    <t xml:space="preserve">XP3SARS-COV2-10 </t>
  </si>
  <si>
    <t>Xpert Xpress SARS-CoV-2 Plus, 10 Test</t>
  </si>
  <si>
    <t xml:space="preserve">The Xpert Xpress CoV-2 plus test is a real-time RT-PCR test intended for the qualitative detection of nucleic acid from the SARS-CoV-2 in nasopharyngeal swab or anterior nasal swab specimen obtained from individuals meeting COVID-19 clinical and/or epidemiological criteria, as well as individuals without symptoms or other reasons to suspect COVID-19 infection. Results are for the identification of SARS-CoV-2 RNA.
Positive results are indicative of the presence of SARS-CoV-2 RNA; clinical correlation with patient history and other diagnostic information is necessary to determine patient infection status. Positive results do not rule out bacterial infection or co-infection with other viruses. The agent detected may not be the definite cause of disease. 
Negative results do not preclude SARS-CoV-2 infection and should not be used as the sole basis for treatment or other patient management decisions. Negative results must be combined with clinical observations, patient history, and epidemiological information.
This item includes: The Xpert Xpress SARS-CoV-2 Plus kit contains sufficient reagents to process 10 patients/specimens. </t>
  </si>
  <si>
    <t>SARS-CoV-2</t>
  </si>
  <si>
    <t>https://www.cepheid.com/coronavirus-product-resources</t>
  </si>
  <si>
    <t>4. SAMPLE AND MEDIA PREPARATION</t>
  </si>
  <si>
    <t>4.1 SPECIMEN TRANPORTATION AND PROCESSING</t>
  </si>
  <si>
    <t xml:space="preserve">4.1.1 Specimen transport consumables	</t>
  </si>
  <si>
    <t>Specimen transport cooler</t>
  </si>
  <si>
    <t>Specimen transport cooler for the safe transport of biological samples. Transport periods: between 24 h and 8 days.
• Storage capacity: 0.9 &gt; 20 L, • Designed for tropical temperatures: +5°C to +43°C
• The clasps can be sealed or equipped with locks and are therefore protected against unauthorized access during transport
• Very easy to handle thanks to its adjustable shoulder strap and their light weight
• 1,05 cm Polyurethane insulation the polyurethane foam injected into the double walls of these transport systems is free of CFC and HCFC and ensures optimum insulation and protection of quality of the transported goods, especially with longer transport times.
This item includes:
• 10 x Cooling elements of 0,6 l; 2 x Cooling element of 0,3 l; Shoulder strap - Carrying Strap (adjustable, detachable); External bags/labels for documentation and identification and Biohazard labels.</t>
  </si>
  <si>
    <t>B Medical Systems RCW 8</t>
  </si>
  <si>
    <t>https://www.bmedicalsystems.com/en/product/rcw8/</t>
  </si>
  <si>
    <t>Sturdy container, 2 lt</t>
  </si>
  <si>
    <r>
      <t xml:space="preserve">White plastic container 2 liters, with quarter-turn screw lid closure. This jar protects your valuable products from moisture, from contamination, and against tampering, ensuring your hazardous solids arrive safely at their destination. Wide mouth container.
</t>
    </r>
    <r>
      <rPr>
        <sz val="12"/>
        <color indexed="8"/>
        <rFont val="Calibri"/>
        <family val="2"/>
      </rPr>
      <t xml:space="preserve">· </t>
    </r>
    <r>
      <rPr>
        <sz val="12"/>
        <color indexed="8"/>
        <rFont val="Calibri"/>
        <family val="2"/>
      </rPr>
      <t>Round opening of 166 cm diameter; Chemical resistance; Made of HDPE; Leak-resistant closure; HDPE has a max. temperature of +120 °C (short term) and perating temperature: -50 °C - +80 °C.</t>
    </r>
  </si>
  <si>
    <t>Curtec International B.V. 4320</t>
  </si>
  <si>
    <t>https://www.curtec.com/en/products/jars/packo/detail/packo-2000-ml</t>
  </si>
  <si>
    <t xml:space="preserve">4.1.2 Specimen processing equipment	</t>
  </si>
  <si>
    <t>Overhead stirrer</t>
  </si>
  <si>
    <r>
      <t xml:space="preserve">Overhead stirrer for test tubes for simultaneous mixing of up to 20 vessels with diameters of 10-18 mm. Equipped with a solid metal frame. Accepts load capacities up to 1 kg; self-resetting;
</t>
    </r>
    <r>
      <rPr>
        <sz val="12"/>
        <rFont val="Calibri"/>
        <family val="2"/>
      </rPr>
      <t>·</t>
    </r>
    <r>
      <rPr>
        <sz val="9.6"/>
        <rFont val="Calibri"/>
        <family val="2"/>
      </rPr>
      <t xml:space="preserve"> </t>
    </r>
    <r>
      <rPr>
        <sz val="12"/>
        <rFont val="Calibri"/>
        <family val="2"/>
      </rPr>
      <t>Speed continuously adjustable from 20 to 100 rpm; Rotation speed range 20 - 100 rpm.
This item includes: 
- Universal Adapter: allows for the use of various vessels of 50 - 160-mm height;
- Stainless steel Adapter for 20 test tubes: allows for simultaneously mixing 20 test tubes Ø 10-18 mm with just one shaker.</t>
    </r>
  </si>
  <si>
    <t>Heidolph Instruments GmbH &amp; Co. KG REAX 2</t>
  </si>
  <si>
    <t>https://heidolph-instruments.com/en/products/Shakers-Mixers/Reax-2~p1868</t>
  </si>
  <si>
    <t>Tubing for safety gas burner</t>
  </si>
  <si>
    <t>Safety gas tube, length: 1 m, diameter: inner diameter 10 mm. Specific for use with gas; Withstand temperatures of -45 to +100°C</t>
  </si>
  <si>
    <t>Deutsch &amp; Neumann GmbH 3700001</t>
  </si>
  <si>
    <t>https://www.deutsch-neumann.de/en/gas-hose</t>
  </si>
  <si>
    <t xml:space="preserve">4.1.3 Specimen processing reagents	</t>
  </si>
  <si>
    <t>N-acetyl-L-cysteine, 100 g</t>
  </si>
  <si>
    <r>
      <t xml:space="preserve">N-Acetyl-L-cysteine for biochemistry. Reagent grade/purum ≥98%; CAS No 616-91-1.
</t>
    </r>
    <r>
      <rPr>
        <sz val="12"/>
        <color indexed="8"/>
        <rFont val="Calibri"/>
        <family val="2"/>
      </rPr>
      <t>·</t>
    </r>
    <r>
      <rPr>
        <sz val="9.6"/>
        <color indexed="8"/>
        <rFont val="Calibri"/>
        <family val="2"/>
      </rPr>
      <t xml:space="preserve">  </t>
    </r>
    <r>
      <rPr>
        <sz val="12"/>
        <color indexed="8"/>
        <rFont val="Calibri"/>
        <family val="2"/>
      </rPr>
      <t>pH 1.5 - 2.5 (100 g/l, H₂O, 20 °C); Density: 1.48 g/cm3 (20 °C); Melting Point:110.4 °C</t>
    </r>
    <r>
      <rPr>
        <sz val="12"/>
        <color theme="1"/>
        <rFont val="Calibri"/>
        <family val="2"/>
        <scheme val="minor"/>
      </rPr>
      <t xml:space="preserve">
</t>
    </r>
    <r>
      <rPr>
        <sz val="12"/>
        <color rgb="FF0070C0"/>
        <rFont val="Calibri"/>
        <family val="2"/>
        <scheme val="minor"/>
      </rPr>
      <t>Subject to availability from our supplier. Product lead-time may be longer than usual. Please contact your GDF Country Supply Officer for further information</t>
    </r>
  </si>
  <si>
    <t>Merck KGaA 1.12422.0100</t>
  </si>
  <si>
    <t>https://www.merckmillipore.com/CH/en/product/N-Acetyl-L-cysteine,MDA_CHEM-112422</t>
  </si>
  <si>
    <t>Tri-Sodium citrate dihydrate, 1 kg</t>
  </si>
  <si>
    <r>
      <t xml:space="preserve">Tri-Sodium citrate dihydrate, for analyses. Reagent grade/purum ≥99%· 2 H2O. CAS No 6132-04-3.
</t>
    </r>
    <r>
      <rPr>
        <sz val="12"/>
        <color indexed="8"/>
        <rFont val="Calibri"/>
        <family val="2"/>
      </rPr>
      <t>·</t>
    </r>
    <r>
      <rPr>
        <sz val="9.6"/>
        <color indexed="8"/>
        <rFont val="Calibri"/>
        <family val="2"/>
      </rPr>
      <t xml:space="preserve"> </t>
    </r>
    <r>
      <rPr>
        <sz val="12"/>
        <color indexed="8"/>
        <rFont val="Calibri"/>
        <family val="2"/>
      </rPr>
      <t>Molar mass (M) 294,1 g/mol; Melting point (mp) 150 °C; Density 1,76 g/cm³.</t>
    </r>
  </si>
  <si>
    <t>Carl Roth GmbH HN12.3</t>
  </si>
  <si>
    <t>https://www.carlroth.com/com/en/tri-sodium-citrate-dihydrate/p/hn12.1</t>
  </si>
  <si>
    <t>Sodium chloride, 1 kg</t>
  </si>
  <si>
    <r>
      <t xml:space="preserve">Sodium chloride for analyses Reagent grade/purum &gt;99,5%;. CAS No [7647-14-5.
</t>
    </r>
    <r>
      <rPr>
        <sz val="12"/>
        <color indexed="8"/>
        <rFont val="Calibri"/>
        <family val="2"/>
      </rPr>
      <t>·</t>
    </r>
    <r>
      <rPr>
        <sz val="9.6"/>
        <color indexed="8"/>
        <rFont val="Calibri"/>
        <family val="2"/>
      </rPr>
      <t xml:space="preserve"> </t>
    </r>
    <r>
      <rPr>
        <sz val="12"/>
        <color indexed="8"/>
        <rFont val="Calibri"/>
        <family val="2"/>
      </rPr>
      <t>Molar mass: 58,44 g/mol: Density: 2,17 g/cm³; Boiling point:  &gt;1450 °C; Melting point: 801 °C</t>
    </r>
  </si>
  <si>
    <t>Carl Roth GmbH P029.2</t>
  </si>
  <si>
    <t>https://www.carlroth.com/de/en/general-reagents/sodium-chloride/p/p029.2</t>
  </si>
  <si>
    <t xml:space="preserve">4.1.4 Specimen processing consumables	</t>
  </si>
  <si>
    <t>PP test tube rack for 16 mm tubes</t>
  </si>
  <si>
    <t>Test tube rack, for 16 mm diameter tubes, made of Polypropylene. Autoclavable at least at 121°C; Stackable; Total of 60 places; Rows with alphanumeric labelling;</t>
  </si>
  <si>
    <t>Heinz Herenz 1131956</t>
  </si>
  <si>
    <t>https://www.herenz.de/Kataloge/Englisch_2021.pdf</t>
  </si>
  <si>
    <t>PP test tube rack for 18 mm tubes</t>
  </si>
  <si>
    <t>Test tube rack, for 18 mm diameter tubes, made of Polypropylene. Autoclavable at least at 121°C; Stackable; Total of 40 places; Rows with alphanumeric labelling;</t>
  </si>
  <si>
    <t>Heinz Herenz 1131957</t>
  </si>
  <si>
    <t>PP test tube rack for 30 mm tubes</t>
  </si>
  <si>
    <t>Test tube rack, for 30 mm diameter tubes, made of Polypropylene. Autoclavable at least at 121°C; Stackable; Total of 24 places; Rows with alphanumeric labelling.</t>
  </si>
  <si>
    <t>Heinz Herenz Medizinalbedarf GmbH 1131959</t>
  </si>
  <si>
    <t>Stainless steel test tube rack for 18 mm tubes</t>
  </si>
  <si>
    <t>Test tube rack for 18 mm tubes, made of stainless steel; 3 x 12 places (= 36 places); Autoclavable at 121 °C.</t>
  </si>
  <si>
    <t>Hupfer Metallwerke GmbH 7500628</t>
  </si>
  <si>
    <t>https://ie.vwr.com/store/product/568444/racks-for-test-tubes</t>
  </si>
  <si>
    <t>Stainless steel test tube rack for 35 mm tubes</t>
  </si>
  <si>
    <t>Test tube rack for 18 mm tubes, made of stainless steel, 1.4301, polished; for tube with a ø of 35 mm; Autoclavable at 121 °C.</t>
  </si>
  <si>
    <t>Württembergische Drahtwarenfabrik Funke GmbH Special Production 106231</t>
  </si>
  <si>
    <t>pH strips</t>
  </si>
  <si>
    <r>
      <t xml:space="preserve">pH- indication strips. Measuring range at least (pH): 6,5 – 10;
· With color coded scale; with different color codes within each step
</t>
    </r>
    <r>
      <rPr>
        <sz val="12"/>
        <color indexed="8"/>
        <rFont val="Calibri"/>
        <family val="2"/>
      </rPr>
      <t>·</t>
    </r>
    <r>
      <rPr>
        <sz val="9.6"/>
        <color indexed="8"/>
        <rFont val="Calibri"/>
        <family val="2"/>
      </rPr>
      <t xml:space="preserve"> </t>
    </r>
    <r>
      <rPr>
        <sz val="12"/>
        <color indexed="8"/>
        <rFont val="Calibri"/>
        <family val="2"/>
      </rPr>
      <t>pH gradation including 6.5 - 6.8 - 7.1 - 7.4 - 7.7 - 7.9 - 8.1 - 8.3 - 8.5 - 8.7 - 9.0 - 9.5 - 10.0 pH</t>
    </r>
  </si>
  <si>
    <t>Merck KGaA 1.09543.0001</t>
  </si>
  <si>
    <t>https://www.merckmillipore.com/CH/en/product/pH-indicator-strips-pH-6.5-10.0,MDA_CHEM-109543?ReferrerURL=https%3A%2F%2Fwww.google.com%2F</t>
  </si>
  <si>
    <t>Permanent marker</t>
  </si>
  <si>
    <t>Permanent marker for marking and labelling almost all materials, e.g. paper, cardboard, metal, plastic and glass. The round nib has a stroke width of 1.5-3 mm. Waterproof and wear-resistant on almost all surfaces.</t>
  </si>
  <si>
    <t>Edding International GmbH edding 3000</t>
  </si>
  <si>
    <t>https://www.edding.com/products/edding-3000-permanent-marker/</t>
  </si>
  <si>
    <t>Permanent markers with 1 refill</t>
  </si>
  <si>
    <r>
      <t xml:space="preserve">Permanent marker pen for PCR tubes and laboratory use. ACMI Certified AP product, nontoxic ink;
</t>
    </r>
    <r>
      <rPr>
        <sz val="12"/>
        <color indexed="8"/>
        <rFont val="Calibri"/>
        <family val="2"/>
      </rPr>
      <t>.</t>
    </r>
    <r>
      <rPr>
        <sz val="8.4"/>
        <color indexed="8"/>
        <rFont val="Calibri"/>
        <family val="2"/>
      </rPr>
      <t xml:space="preserve"> </t>
    </r>
    <r>
      <rPr>
        <sz val="12"/>
        <color indexed="8"/>
        <rFont val="Calibri"/>
        <family val="2"/>
      </rPr>
      <t xml:space="preserve">Dry-safe type acc. to ISO 554. Tip 0,6 mm; . Resistant against alcohol and water.
</t>
    </r>
    <r>
      <rPr>
        <sz val="12"/>
        <color indexed="8"/>
        <rFont val="Calibri"/>
        <family val="2"/>
      </rPr>
      <t>.</t>
    </r>
    <r>
      <rPr>
        <sz val="8.4"/>
        <color indexed="8"/>
        <rFont val="Calibri"/>
        <family val="2"/>
      </rPr>
      <t xml:space="preserve"> </t>
    </r>
    <r>
      <rPr>
        <sz val="12"/>
        <color indexed="8"/>
        <rFont val="Calibri"/>
        <family val="2"/>
      </rPr>
      <t>Includes a set of 4 units and  1 refill station</t>
    </r>
  </si>
  <si>
    <t>Dangerous cargo
UN 1263-Paint, Class 3, PG II</t>
  </si>
  <si>
    <t>Staedler Noris GmbH Lumocolor 318 + 487 17</t>
  </si>
  <si>
    <t>https://www.staedtler.com/de/de/produkte/marker/folienstifte/lumocolor-permanent-pen-318-permanent-universalstift-f-318-wp4/</t>
  </si>
  <si>
    <t>Adhesive labels 50 x 19 mm</t>
  </si>
  <si>
    <t>486 units</t>
  </si>
  <si>
    <t>White multipurpose Labels adhesive. Writeable by hand, for fast and easy use
· No printer needed, labels can be written on by hand; Bleached without chlorine.
This item includes: 486 labels/ 27 sheets</t>
  </si>
  <si>
    <t>Avery Dennison Materials GmbH Avery Zweckform 3327</t>
  </si>
  <si>
    <t>https://www.avery.ae/product/multipurpose-general-use-labels-3327</t>
  </si>
  <si>
    <t>4.2 MEDIA PREPARATION</t>
  </si>
  <si>
    <t>4.2.1 Media preparation equipment</t>
  </si>
  <si>
    <t>Laboratory oven 32 lt</t>
  </si>
  <si>
    <r>
      <t xml:space="preserve">Benchtop heating oven for laboratory with forced air, made of stainless steel with a temperature range of 20 °C (68 °F) to 300 °C (572 °F). Capacity of 32 l (8.5 gal). </t>
    </r>
    <r>
      <rPr>
        <sz val="9.6"/>
        <color indexed="8"/>
        <rFont val="Calibri"/>
        <family val="2"/>
      </rPr>
      <t>S</t>
    </r>
    <r>
      <rPr>
        <sz val="12"/>
        <color indexed="8"/>
        <rFont val="Calibri"/>
        <family val="2"/>
      </rPr>
      <t xml:space="preserve">etting accuracy up to 99.9°C: 0.1°C / from 100°C: 0.5°C; Digital backwards counter with target time setting, adjustable from 1 minute to 99 days.
</t>
    </r>
    <r>
      <rPr>
        <sz val="12"/>
        <color indexed="8"/>
        <rFont val="Calibri"/>
        <family val="2"/>
      </rPr>
      <t>·</t>
    </r>
    <r>
      <rPr>
        <sz val="9.6"/>
        <color indexed="8"/>
        <rFont val="Calibri"/>
        <family val="2"/>
      </rPr>
      <t xml:space="preserve"> </t>
    </r>
    <r>
      <rPr>
        <sz val="12"/>
        <color indexed="8"/>
        <rFont val="Calibri"/>
        <family val="2"/>
      </rPr>
      <t xml:space="preserve">PID microprocessor control with integrated auto-diagnostic system; One high-resolution TFT colour display; touch-sensitive buttons for selection of functions, amongst others for temperature and timer
</t>
    </r>
    <r>
      <rPr>
        <sz val="12"/>
        <color indexed="8"/>
        <rFont val="Calibri"/>
        <family val="2"/>
      </rPr>
      <t>·</t>
    </r>
    <r>
      <rPr>
        <sz val="9.6"/>
        <color indexed="8"/>
        <rFont val="Calibri"/>
        <family val="2"/>
      </rPr>
      <t xml:space="preserve"> V</t>
    </r>
    <r>
      <rPr>
        <sz val="12"/>
        <color indexed="8"/>
        <rFont val="Calibri"/>
        <family val="2"/>
      </rPr>
      <t>ent connection with restrictor flap; mechanical temperature limiter TB, protection class 1 according to DIN 12880 to switch off the heating approx. 20°C above nominal temperature.
This item includes: 3 stainless steel shelves.</t>
    </r>
  </si>
  <si>
    <t>Memmert GmbH + Co. KG  UF30</t>
  </si>
  <si>
    <t>https://www.memmert.com/products/heating-drying-ovens/universal-oven/UF30/</t>
  </si>
  <si>
    <t>Laboratory oven 256 lt</t>
  </si>
  <si>
    <r>
      <t xml:space="preserve">Heating oven for laboratory with forced air, made of stainless steel with a temperature range of 20 °C (68 °F) to 300 °C (572 °F). Capacity of 256 lt. </t>
    </r>
    <r>
      <rPr>
        <sz val="9.6"/>
        <color indexed="8"/>
        <rFont val="Calibri"/>
        <family val="2"/>
      </rPr>
      <t>S</t>
    </r>
    <r>
      <rPr>
        <sz val="12"/>
        <color indexed="8"/>
        <rFont val="Calibri"/>
        <family val="2"/>
      </rPr>
      <t xml:space="preserve">etting accuracy up to 99.9°C: 0.1°C / from 100°C: 0.5°C; Digital backwards counter with target time setting, adjustable from 1 minute to 99 days.
</t>
    </r>
    <r>
      <rPr>
        <sz val="12"/>
        <color indexed="8"/>
        <rFont val="Calibri"/>
        <family val="2"/>
      </rPr>
      <t>·</t>
    </r>
    <r>
      <rPr>
        <sz val="9.6"/>
        <color indexed="8"/>
        <rFont val="Calibri"/>
        <family val="2"/>
      </rPr>
      <t xml:space="preserve"> </t>
    </r>
    <r>
      <rPr>
        <sz val="12"/>
        <color indexed="8"/>
        <rFont val="Calibri"/>
        <family val="2"/>
      </rPr>
      <t xml:space="preserve">PID microprocessor control with integrated auto-diagnostic system; One high-resolution TFT colour display; touch-sensitive buttons for selection of functions, amongst others for temperature and timer
</t>
    </r>
    <r>
      <rPr>
        <sz val="12"/>
        <color indexed="8"/>
        <rFont val="Calibri"/>
        <family val="2"/>
      </rPr>
      <t>·</t>
    </r>
    <r>
      <rPr>
        <sz val="9.6"/>
        <color indexed="8"/>
        <rFont val="Calibri"/>
        <family val="2"/>
      </rPr>
      <t xml:space="preserve"> V</t>
    </r>
    <r>
      <rPr>
        <sz val="12"/>
        <color indexed="8"/>
        <rFont val="Calibri"/>
        <family val="2"/>
      </rPr>
      <t>ent connection with restrictor flap; mechanical temperature limiter TB, protection class 1 according to DIN 12880 to switch off the heating approx. 20°C above nominal temperature</t>
    </r>
  </si>
  <si>
    <t>Member GmbH + Co. KG UF260</t>
  </si>
  <si>
    <t>https://www.memmert.com/products/heating-drying-ovens/universal-oven/UF260/</t>
  </si>
  <si>
    <t>Shelves for laboratory oven 256 lt</t>
  </si>
  <si>
    <t>Perforated stainless steel shelf for Laboratory Hot-air oven 256 lt. Shelfs support a max. load of 20kg.</t>
  </si>
  <si>
    <t>Memmert GmbH + Co. KG B29725</t>
  </si>
  <si>
    <t>https://www.memmert.com/de/produkte/optionen-zubehoer/brutschrank-im/IN260mplus/</t>
  </si>
  <si>
    <t>Automated culture media dispenser</t>
  </si>
  <si>
    <r>
      <t xml:space="preserve">Automatic culture media dispenser, with a flow rate of 2.0 - 4,056 ml / min, when operated with single-channel pump heads, flows from feed-batch and chemostat modes of operation can be conveyed precisely. This pump drive is not suitable for multi-channel operation.
</t>
    </r>
    <r>
      <rPr>
        <sz val="12"/>
        <color indexed="8"/>
        <rFont val="Calibri"/>
        <family val="2"/>
      </rPr>
      <t>·</t>
    </r>
    <r>
      <rPr>
        <sz val="9.6"/>
        <color indexed="8"/>
        <rFont val="Calibri"/>
        <family val="2"/>
      </rPr>
      <t xml:space="preserve"> </t>
    </r>
    <r>
      <rPr>
        <sz val="12"/>
        <color indexed="8"/>
        <rFont val="Calibri"/>
        <family val="2"/>
      </rPr>
      <t xml:space="preserve">Flow rates of 2.0 - 4,056 ml/min with single-channel pump heads; High speed range from 24 - 600 rpm
</t>
    </r>
    <r>
      <rPr>
        <sz val="12"/>
        <color indexed="8"/>
        <rFont val="Calibri"/>
        <family val="2"/>
      </rPr>
      <t>·</t>
    </r>
    <r>
      <rPr>
        <sz val="9.6"/>
        <color indexed="8"/>
        <rFont val="Calibri"/>
        <family val="2"/>
      </rPr>
      <t xml:space="preserve"> </t>
    </r>
    <r>
      <rPr>
        <sz val="12"/>
        <color indexed="8"/>
        <rFont val="Calibri"/>
        <family val="2"/>
      </rPr>
      <t>Control speed (rpm), direction and On/Off function via analog interface for 0 – 10 V or 4 – 20 mA or digital RS 232 interface.
This item includes: A - Foot pedal; B - Aspiration/dispensing tubes; C - Tubing set of at least six (6) different diameters in the range of 1 to 8 mm; D - Preferably tubing holder for free-hand operation.</t>
    </r>
  </si>
  <si>
    <t>Heidolph Instruments GmbH &amp; Co. KG 523-52060-00</t>
  </si>
  <si>
    <t>https://heidolph-instruments.com/en/products/Peristaltic-Pumps/Hei-FLOW-Precision-06~p1008</t>
  </si>
  <si>
    <t>Water distiller</t>
  </si>
  <si>
    <r>
      <t xml:space="preserve">Fully automatic water distiller with electronic control system, made of stainless steel. Capacity 4 l/h water supply connected through a built-in tank of 8 lt. Thermostatic low water cut-off.
</t>
    </r>
    <r>
      <rPr>
        <sz val="12"/>
        <color indexed="8"/>
        <rFont val="Calibri"/>
        <family val="2"/>
      </rPr>
      <t>·</t>
    </r>
    <r>
      <rPr>
        <sz val="9.6"/>
        <color indexed="8"/>
        <rFont val="Calibri"/>
        <family val="2"/>
      </rPr>
      <t xml:space="preserve"> </t>
    </r>
    <r>
      <rPr>
        <sz val="12"/>
        <color indexed="8"/>
        <rFont val="Calibri"/>
        <family val="2"/>
      </rPr>
      <t xml:space="preserve">Evaporator, condenser (cooling coil), heating element and storage tank made of stainless steel;
</t>
    </r>
    <r>
      <rPr>
        <sz val="12"/>
        <color indexed="8"/>
        <rFont val="Calibri"/>
        <family val="2"/>
      </rPr>
      <t>·</t>
    </r>
    <r>
      <rPr>
        <sz val="9.6"/>
        <color indexed="8"/>
        <rFont val="Calibri"/>
        <family val="2"/>
      </rPr>
      <t xml:space="preserve"> </t>
    </r>
    <r>
      <rPr>
        <sz val="12"/>
        <color indexed="8"/>
        <rFont val="Calibri"/>
        <family val="2"/>
      </rPr>
      <t xml:space="preserve">Storage tank for distillate accepts double the hourly capacity of the unit;
</t>
    </r>
    <r>
      <rPr>
        <sz val="12"/>
        <color indexed="8"/>
        <rFont val="Calibri"/>
        <family val="2"/>
      </rPr>
      <t>·</t>
    </r>
    <r>
      <rPr>
        <sz val="9.6"/>
        <color indexed="8"/>
        <rFont val="Calibri"/>
        <family val="2"/>
      </rPr>
      <t xml:space="preserve"> </t>
    </r>
    <r>
      <rPr>
        <sz val="12"/>
        <color indexed="8"/>
        <rFont val="Calibri"/>
        <family val="2"/>
      </rPr>
      <t xml:space="preserve">Water supply through an integrated solenoid valve with connection for pressure hose ½ inch* (inner Ø 12.7 mm), water pressure required: &gt; 3 bar to max. 7 bar; Distillate withdrawal at the front;
</t>
    </r>
    <r>
      <rPr>
        <sz val="12"/>
        <color indexed="8"/>
        <rFont val="Calibri"/>
        <family val="2"/>
      </rPr>
      <t xml:space="preserve">· </t>
    </r>
    <r>
      <rPr>
        <sz val="12"/>
        <color indexed="8"/>
        <rFont val="Calibri"/>
        <family val="2"/>
      </rPr>
      <t>Cooling water outlet with hose connection ¾ inch* (inner Ø 19 mm).</t>
    </r>
  </si>
  <si>
    <t>GFL Gesellschaft für Labortechnik mbH 2004 + 2941</t>
  </si>
  <si>
    <t>https://www.irmeco.de/VGKL16/pdf/en/KG16/05/04/KG16_05_04_0640.pdf</t>
  </si>
  <si>
    <t>Glassware stand set</t>
  </si>
  <si>
    <t>Stand plate: Steel, varnished:  Firm, non-slip stand. This item includes:
A· The base that is made of steel, powder coated, Thickness 8 mm, dimensions: 315x200 mm 4x M 10 threaded rubber feet; Support rod mad of zinc plated steel, removable, ø: 12 mm, length: 1000 mm; Built-in rod holder with threaded hole to support the rod;
B· A clamp of 10 mm, length of extension rod:1000 mm; clamp with wing screw for easy open and close of the jaws; cork lined jaws; adjustable from 20 to 40 mm; made of powder coated zinc diecasting;
C· A bosshead with hand adjustable screws (made of nickel plated brass), allows 90° angulation,  for rods up to 16 mm ø, powder coated zinc diecasting.</t>
  </si>
  <si>
    <t>Carl Friedrich Usbeck KG 2005 + 2144 + 2802 + 2201</t>
  </si>
  <si>
    <t>https://www.usbeck.eu/en/index.php?artikel&amp;gruppe=2800</t>
  </si>
  <si>
    <t>Cryo-gloves size L for laboratory deep freezer</t>
  </si>
  <si>
    <t>Reusable cryo gloves; Waterproof; Large size: 345-390 mmh, Mid-Arm; Withstand temperatures of -196°C; Breathable; Static-free; Resistant to chemicals and solvents used in laboratories; Latex- free, powder free; Lightweight; Non-sterile. 
This item includes: 1 pair of gloves.</t>
  </si>
  <si>
    <t>Tempshield MAL WP</t>
  </si>
  <si>
    <t>https://tempshield.com/products/waterproof-cryo-gloves?variant=12515021389890</t>
  </si>
  <si>
    <t>Voltage stabilizer 2000W for laboratory deep freezer</t>
  </si>
  <si>
    <r>
      <t xml:space="preserve">Automatic voltage stabilizer for deep-freezer 556 lt; Voltage stabilizer with AC Input and Output plugs conforming to IEC60320 type. Efficiency of 97% able to work in high or low line voltage. Voltage stabilizer with led indicator for high, low and normal input line voltage.
</t>
    </r>
    <r>
      <rPr>
        <sz val="12"/>
        <color indexed="8"/>
        <rFont val="Calibri"/>
        <family val="2"/>
      </rPr>
      <t>·</t>
    </r>
    <r>
      <rPr>
        <sz val="9.6"/>
        <color indexed="8"/>
        <rFont val="Calibri"/>
        <family val="2"/>
      </rPr>
      <t xml:space="preserve"> </t>
    </r>
    <r>
      <rPr>
        <sz val="12"/>
        <color indexed="8"/>
        <rFont val="Calibri"/>
        <family val="2"/>
      </rPr>
      <t xml:space="preserve"> The Voltage stabilizer helps against voltage fluctuations, the UPS protects also against power failure;
</t>
    </r>
    <r>
      <rPr>
        <sz val="12"/>
        <color indexed="8"/>
        <rFont val="Calibri"/>
        <family val="2"/>
      </rPr>
      <t>· Protection against voltage peaks and short circuits with 1 regulated and stabilized output sockets.</t>
    </r>
  </si>
  <si>
    <t>Sollatek UK SVS16(15)-22-CE</t>
  </si>
  <si>
    <t xml:space="preserve">https://www.sollatek.com/wp-content/uploads/2020/04/SVS-brochure-2020-April-2020.pdf </t>
  </si>
  <si>
    <t>Digital benchtop pH meter</t>
  </si>
  <si>
    <r>
      <t xml:space="preserve">Digital benchtop pH meter with automatic microprocessor controlled equipment. pH meter with 1 to 3 point calibration. Measurement max. 10 sec; measures PH, Temperature and mV.
</t>
    </r>
    <r>
      <rPr>
        <sz val="12"/>
        <color indexed="8"/>
        <rFont val="Calibri"/>
        <family val="2"/>
      </rPr>
      <t>·</t>
    </r>
    <r>
      <rPr>
        <sz val="9.6"/>
        <color indexed="8"/>
        <rFont val="Calibri"/>
        <family val="2"/>
      </rPr>
      <t xml:space="preserve"> A</t>
    </r>
    <r>
      <rPr>
        <sz val="12"/>
        <color indexed="8"/>
        <rFont val="Calibri"/>
        <family val="2"/>
      </rPr>
      <t xml:space="preserve">utomatic buffer recognition; automatic calibration. Temperature measurement range -10 – 110°C.
</t>
    </r>
    <r>
      <rPr>
        <sz val="12"/>
        <color indexed="8"/>
        <rFont val="Calibri"/>
        <family val="2"/>
      </rPr>
      <t>·</t>
    </r>
    <r>
      <rPr>
        <sz val="9.6"/>
        <color indexed="8"/>
        <rFont val="Calibri"/>
        <family val="2"/>
      </rPr>
      <t xml:space="preserve"> </t>
    </r>
    <r>
      <rPr>
        <sz val="12"/>
        <color indexed="8"/>
        <rFont val="Calibri"/>
        <family val="2"/>
      </rPr>
      <t xml:space="preserve">LCD 3-color display, with icon support all calibration editing function with alarm for electrode diagnostic; USB-port, RS-232 (data memory of 500 data)
</t>
    </r>
    <r>
      <rPr>
        <sz val="12"/>
        <color indexed="8"/>
        <rFont val="Calibri"/>
        <family val="2"/>
      </rPr>
      <t>·</t>
    </r>
    <r>
      <rPr>
        <sz val="9.6"/>
        <color indexed="8"/>
        <rFont val="Calibri"/>
        <family val="2"/>
      </rPr>
      <t xml:space="preserve"> </t>
    </r>
    <r>
      <rPr>
        <sz val="12"/>
        <color indexed="8"/>
        <rFont val="Calibri"/>
        <family val="2"/>
      </rPr>
      <t>pH measurement range for 2-16 pH with a resolution of 0.01 /0.1, accuracy of 0,01; 
This item includes: pH electrode; base holder with electrode arm; temperature probe; ph calibration kit and consumables for 500 test.</t>
    </r>
  </si>
  <si>
    <t>Phoenix Instrument/ LAT Labor und Analysen-Technik EC-35 pH</t>
  </si>
  <si>
    <t>http://www.phoenix-instrument.de/e_EC-35-ph.html</t>
  </si>
  <si>
    <t>Consumable kit for digital benchtop pH meter</t>
  </si>
  <si>
    <t>15 months</t>
  </si>
  <si>
    <t>Consumable kit for digital benchtop pH meter. Ready to use solutions. This item includes: 
A. Buffer solutions for electrode calibration: 20x25  ml buffer solution for 4,01 pH; 20x25 ml buffer solution for 6,86 pH; 20x25 ml buffer solution for 7,0 pH; 20x25 ml buffer solution for 9,1879,21 pH and 20x25 ml buffer solution for 10,0 or 10,01 pH;
B. Storage solution for electrode, to minimize microbial growth and keep the pH electrode moist: 1 bottle of 500 ml solution and Light blocking bottle, FDA compliant;
C. Cleaning solutions to eliminate impurities and residues on electrode surface: 500 ml general cleaning solution and 500 ml cleaning solution for proteins, to remove proteins from a pH electrode.</t>
  </si>
  <si>
    <t>Phoenix Instrument/ LAT Labor und Analysen-Technik consumable kit for Phoenix pH meter</t>
  </si>
  <si>
    <t>http://www.phoenix-instrument.de/PDF/Electrochemistry.pdf</t>
  </si>
  <si>
    <t>Magnetic hot plate stirrer</t>
  </si>
  <si>
    <r>
      <t xml:space="preserve">Magnetic stirrer with heating plate with integrated temperature control. Aluminium heating plate for optimum heat transfer. Speed range of 50 - 1500 rpm and temperature Setting Range of 0-310°C
</t>
    </r>
    <r>
      <rPr>
        <sz val="12"/>
        <color indexed="8"/>
        <rFont val="Calibri"/>
        <family val="2"/>
      </rPr>
      <t>·</t>
    </r>
    <r>
      <rPr>
        <sz val="9.6"/>
        <color indexed="8"/>
        <rFont val="Calibri"/>
        <family val="2"/>
      </rPr>
      <t xml:space="preserve"> </t>
    </r>
    <r>
      <rPr>
        <sz val="12"/>
        <color indexed="8"/>
        <rFont val="Calibri"/>
        <family val="2"/>
      </rPr>
      <t xml:space="preserve">Hot plate of Ø 135 mm; Stirring quantity max. per stirring position (H2O) 20 lt;
</t>
    </r>
    <r>
      <rPr>
        <sz val="12"/>
        <color indexed="8"/>
        <rFont val="Calibri"/>
        <family val="2"/>
      </rPr>
      <t>·</t>
    </r>
    <r>
      <rPr>
        <sz val="9.6"/>
        <color indexed="8"/>
        <rFont val="Calibri"/>
        <family val="2"/>
      </rPr>
      <t xml:space="preserve"> </t>
    </r>
    <r>
      <rPr>
        <sz val="12"/>
        <color indexed="8"/>
        <rFont val="Calibri"/>
        <family val="2"/>
      </rPr>
      <t xml:space="preserve">Digital display for visualization of speed and temperature settings; Heat control by turning knob;
</t>
    </r>
    <r>
      <rPr>
        <sz val="12"/>
        <color indexed="8"/>
        <rFont val="Calibri"/>
        <family val="2"/>
      </rPr>
      <t>·</t>
    </r>
    <r>
      <rPr>
        <sz val="9.6"/>
        <color indexed="8"/>
        <rFont val="Calibri"/>
        <family val="2"/>
      </rPr>
      <t xml:space="preserve"> </t>
    </r>
    <r>
      <rPr>
        <sz val="12"/>
        <color indexed="8"/>
        <rFont val="Calibri"/>
        <family val="2"/>
      </rPr>
      <t>Equipment with over-temperature protection;
This item includes: all the accessories: Thermometer, supporting rod and clamp and stir bar.</t>
    </r>
  </si>
  <si>
    <t>IKA Werke GmbH IKA RCT basic</t>
  </si>
  <si>
    <t xml:space="preserve">https://www.ika.com/en/Products-Lab-Eq/Magnetic-Stirrers-Hot-Plate-Lab-Mixer-Stirrer-Blender-csp-188/RCT-basic-cpdt-3810000/ </t>
  </si>
  <si>
    <t>Magnetic stirring bars set of 18</t>
  </si>
  <si>
    <r>
      <t xml:space="preserve">White magnetic bars set; PTFE covered, 18 cylindrical magnetic stirring bars kept in a transparent box for storage.
· Magnetic bars with low friction; Autoclavable at 121 °C; Storage box made of PS;
</t>
    </r>
    <r>
      <rPr>
        <sz val="12"/>
        <color indexed="8"/>
        <rFont val="Calibri"/>
        <family val="2"/>
      </rPr>
      <t xml:space="preserve">This item </t>
    </r>
    <r>
      <rPr>
        <sz val="12"/>
        <color indexed="8"/>
        <rFont val="Calibri"/>
        <family val="2"/>
      </rPr>
      <t>includes: an encapsulated magnet and 18 magnetic bars with the following dimensions: 10× 6, 15× 4,5, 20× 6, 25× 6, 30× 6, 40× 8, 50× 8, 60× 10 and 70× 10 mm length</t>
    </r>
  </si>
  <si>
    <t>VVWR International GmbH 442-0519</t>
  </si>
  <si>
    <t>https://uk.vwr.com/store/product/10908873/magnetic-stirring-bars-boxed-sets</t>
  </si>
  <si>
    <t>4.2.2 Media preparation plasticware</t>
  </si>
  <si>
    <t>Swan-neck bottles set of 250ml, 500ml and 1,000ml</t>
  </si>
  <si>
    <r>
      <t xml:space="preserve">Set of 3 swan neck bottles for safe storage of sensitive solutions. Bottle made of Polyethylene with a swan neck, lid and dispenser tube; With dispenser tube; Secure leakage proof closing mechanism.
</t>
    </r>
    <r>
      <rPr>
        <sz val="12"/>
        <color indexed="8"/>
        <rFont val="Calibri"/>
        <family val="2"/>
      </rPr>
      <t>·</t>
    </r>
    <r>
      <rPr>
        <sz val="8.4"/>
        <color indexed="8"/>
        <rFont val="Calibri"/>
        <family val="2"/>
      </rPr>
      <t xml:space="preserve"> </t>
    </r>
    <r>
      <rPr>
        <sz val="12"/>
        <color indexed="8"/>
        <rFont val="Calibri"/>
        <family val="2"/>
      </rPr>
      <t>Squeeze type dispensing bottles for staining solutions; Resistant to staining solutions, and most common cleaning solutions.
 This item includes: 1 bottle of 250 ml, 1 bottle of 500 ml and 1 bottle of 1000ml.</t>
    </r>
  </si>
  <si>
    <t>Witeg Labortechnik GmbH 7.169.003, 7.169.004, 7.169.005</t>
  </si>
  <si>
    <t>https://www.witeg.de/en/detail/index/sArticle/8256</t>
  </si>
  <si>
    <t>Laboratory tray 12 lt</t>
  </si>
  <si>
    <r>
      <t xml:space="preserve">Laboratory tray of 12 litres; autoclavable tray for a variety of uses. Made of PP/PVC transparent, multi usage for storage and laboratory utensils. Tray with flat bottom and rounded corners; Very good chemical and thermal resistance
</t>
    </r>
    <r>
      <rPr>
        <sz val="12"/>
        <color indexed="8"/>
        <rFont val="Calibri"/>
        <family val="2"/>
      </rPr>
      <t>·</t>
    </r>
    <r>
      <rPr>
        <sz val="8.4"/>
        <color indexed="8"/>
        <rFont val="Calibri"/>
        <family val="2"/>
      </rPr>
      <t xml:space="preserve"> It c</t>
    </r>
    <r>
      <rPr>
        <sz val="12"/>
        <color indexed="8"/>
        <rFont val="Calibri"/>
        <family val="2"/>
      </rPr>
      <t xml:space="preserve">an hold 18x500 ml or 12x1 lt bottles; Tray for holding sample bottles with base diameter not greater than 22 mm. Ideal for 7 ml (1/4oz) Bijou bottles or specimen tubes. </t>
    </r>
  </si>
  <si>
    <t>Kartell SPA 548</t>
  </si>
  <si>
    <t>https://www.kartelllabware.com/en/products/plastilab/general-purpose-labware/input-trays-1/</t>
  </si>
  <si>
    <t>Laboratory drying rack for glassware</t>
  </si>
  <si>
    <r>
      <t xml:space="preserve">Drying rack for laboratory glassware made of PE-coated wire with 24 rods (= small pegs) and 20 arches (= large pegs) with fixed rods/arches
</t>
    </r>
    <r>
      <rPr>
        <sz val="12"/>
        <color indexed="8"/>
        <rFont val="Calibri"/>
        <family val="2"/>
      </rPr>
      <t>·</t>
    </r>
    <r>
      <rPr>
        <sz val="8.4"/>
        <color indexed="8"/>
        <rFont val="Calibri"/>
        <family val="2"/>
      </rPr>
      <t xml:space="preserve"> The </t>
    </r>
    <r>
      <rPr>
        <sz val="12"/>
        <color indexed="8"/>
        <rFont val="Calibri"/>
        <family val="2"/>
      </rPr>
      <t xml:space="preserve">rods/arches are suitable for test tubes and for flasks/beakers; free-standing or wall-mounted and with drip pan; </t>
    </r>
    <r>
      <rPr>
        <sz val="8.4"/>
        <color indexed="8"/>
        <rFont val="Calibri"/>
        <family val="2"/>
      </rPr>
      <t>T</t>
    </r>
    <r>
      <rPr>
        <sz val="12"/>
        <color indexed="8"/>
        <rFont val="Calibri"/>
        <family val="2"/>
      </rPr>
      <t>he feet are protected by plastic caps; Very good chemical resistance.
This item includes: all accessories needed for hanging on wood, concrete and plasterboard walls.</t>
    </r>
  </si>
  <si>
    <t>Württembergische Drahtwarenfabrik Funke GmbH 5281-01-11</t>
  </si>
  <si>
    <t>PP funnel 81 mm</t>
  </si>
  <si>
    <t>Analytical funnel, made of PP. Designed specifically for analytical chemistry. Each size takes a standard size filter paper. The body of funnel is exact 60° angle. Provided with external and internal ribs. Autoclavable. Very good chemical resistance.</t>
  </si>
  <si>
    <t>Kartell SPA 150</t>
  </si>
  <si>
    <t>https://www.kartelllabware.com/en/products/plastilab/filtration-and-vacuum-pumps/analytical-funnels/</t>
  </si>
  <si>
    <t>PP powder funnel 100 mm</t>
  </si>
  <si>
    <t>Powder funnel translucent, made of transparent PP, 60° angle, autoclavable. Large bore avoids bridging of powders during transfer. Ribbed outside to avoid pressure lock. Can be used with liquids. Excellent chemical resistance and high temperature resistance.</t>
  </si>
  <si>
    <t>Kartell SPA 168</t>
  </si>
  <si>
    <t>https://www.kartelllabware.com/en/products/plastilab/general-purpose-labware/powder-funnels/</t>
  </si>
  <si>
    <t>PMP measuring cylinder 1000 ml</t>
  </si>
  <si>
    <t>Measuring cylinder, 1000 ml, made of PMP with excellent chemical resistance and chemically non absorbent. Cylinder tall form with non wetting surface. The measuring cylinder has a pentagonal base.
· It can be used with liquids up to +170 °C; autoclavable at 121 °C;
· Measuring cylinder graduated (10,0 ml), molded blue graduations.</t>
  </si>
  <si>
    <t>Kartell SPA 2576</t>
  </si>
  <si>
    <t>https://www.kartelllabware.com/en/products/plastilab/graduated-and-volumetric-plasticware/blue-graduated-measuring-cylinders-tall-form-class-b-1/</t>
  </si>
  <si>
    <t>PMP measuring cylinder 500 ml</t>
  </si>
  <si>
    <t>Measuring cylinder, 500 ml, made of PMP with excellent chemical resistance and chemically non absorbent. Cylinder tall form with non wetting surface. The measuring cylinder has a pentagonal base.
· It can be used with liquids up to +170 °C; autoclavable at 121 °C;
· Measuring cylinder graduated (5,0 ml), molded blue graduations.</t>
  </si>
  <si>
    <t>Kartell SPA 2575</t>
  </si>
  <si>
    <t>PMP measuring cylinder 250 ml</t>
  </si>
  <si>
    <t>Measuring cylinder, 250 ml, made of PMP with excellent chemical resistance and chemically non absorbent. Cylinder tall form with non wetting surface. The measuring cylinder has a pentagonal base.
· It can be used with liquids up to +170 °C; autoclavable at 121 °C;
· Measuring cylinder graduated (2,0 ml), molded blue graduations.</t>
  </si>
  <si>
    <t>Kartell SPA 2574</t>
  </si>
  <si>
    <t>PMP measuring cylinder 100 ml</t>
  </si>
  <si>
    <t>Measuring cylinder, 100 ml, made of PMP with excellent chemical resistance and chemically non absorbent. Cylinder tall form with non wetting surface. The measuring cylinder has a pentagonal base.
· It can be used with liquids up to +170 °C; autoclavable at 121 °C;
· Measuring cylinder graduated (1,0 ml), molded blue graduations.</t>
  </si>
  <si>
    <t>Kartell SPA 2573</t>
  </si>
  <si>
    <t>PMP measuring cylinder 50 ml</t>
  </si>
  <si>
    <t>Measuring cylinder, 50 ml, made of PMP with excellent chemical resistance and chemically non absorbent. Cylinder tall form with non wetting surface. The measuring cylinder has a pentagonal base.
· It can be used with liquids up to +170 °C; autoclavable at 121 °C;
· Measuring cylinder graduated (1,0 ml), molded blue graduations.</t>
  </si>
  <si>
    <t>Kartell SPA 2572</t>
  </si>
  <si>
    <t>Plastic bottle 500 ml</t>
  </si>
  <si>
    <t>Narrow mouth bottle of 500 ml, made of transparent LDPE. Graduated of 100 ml. Flexible, leakproof, washable bottle; BPA-Free; High chemical resistance; Withstand low and high temperatures of 121°C;
Bottle with threaded neck standard DIN GL25 and Standard thread DIN GL 25 screw cap; Height of 182 and Neck diameter of 18 mm.</t>
  </si>
  <si>
    <t>Carl Roth GmbH A752.1</t>
  </si>
  <si>
    <t>https://www.carlroth.com/com/en/plastic-bottles/narrow-mouth-bottle/p/a752.1</t>
  </si>
  <si>
    <t>4.2.3 Media preparation glassware</t>
  </si>
  <si>
    <t>Glass dropping funnel 1000 ml</t>
  </si>
  <si>
    <t>Glass dropping funnel of culture media 1000 ml, 20 ml step graduation. Funnel with built-in pressure equalizing tube and stopper, made of borosilicate glass 3.3 . Cylindrical with glass stopper. 
· Standard NS 29/32 inner and outer joints with high chemical resistance;
· Built-in stopcock bore 6,3 mm; Stopcock made of  PTFE.</t>
  </si>
  <si>
    <t>Witeg Labortechnik GmbH 1895108</t>
  </si>
  <si>
    <t xml:space="preserve">https://www.witeg.de/en/detail/index/sArticle/3024 </t>
  </si>
  <si>
    <t>Glass dropping funnel 250 ml</t>
  </si>
  <si>
    <t>Glass dropping funnel of culture media 250 ml, 5 ml step graduation. Funnel with built-in pressure equalizing tube and stopper, made of borosilicate glass 3.3 . Cylindrical with glass stopper. 
· Standard NS 29/32 inner and outer joints with high chemical resistance;
· Built-in stopcock bore 4 mm; Stopcock made of  PTFE.</t>
  </si>
  <si>
    <t>Witeg Labortechnik GmbH 1895106</t>
  </si>
  <si>
    <t>https://www.witeg.de/en/detail/index/sArticle/3022</t>
  </si>
  <si>
    <t>Glass funnel 120 mm</t>
  </si>
  <si>
    <r>
      <t xml:space="preserve">Plain glass funnel with top diameter of 120 mm. Made by soda lime glass with short and angled-ground stern. Body Angle 60°.
</t>
    </r>
    <r>
      <rPr>
        <sz val="12"/>
        <color indexed="8"/>
        <rFont val="Calibri"/>
        <family val="2"/>
      </rPr>
      <t>·</t>
    </r>
    <r>
      <rPr>
        <sz val="8.4"/>
        <color indexed="8"/>
        <rFont val="Calibri"/>
        <family val="2"/>
      </rPr>
      <t xml:space="preserve"> </t>
    </r>
    <r>
      <rPr>
        <sz val="12"/>
        <color indexed="8"/>
        <rFont val="Calibri"/>
        <family val="2"/>
      </rPr>
      <t xml:space="preserve">Resistant to the chemicals commonly used in laboratory and high temperature resistance;
</t>
    </r>
    <r>
      <rPr>
        <sz val="12"/>
        <color indexed="8"/>
        <rFont val="Calibri"/>
        <family val="2"/>
      </rPr>
      <t>·</t>
    </r>
    <r>
      <rPr>
        <sz val="8.4"/>
        <color indexed="8"/>
        <rFont val="Calibri"/>
        <family val="2"/>
      </rPr>
      <t xml:space="preserve"> </t>
    </r>
    <r>
      <rPr>
        <sz val="12"/>
        <color indexed="8"/>
        <rFont val="Calibri"/>
        <family val="2"/>
      </rPr>
      <t>Short and angled ground stem and wall thickness of at least 2 mm.</t>
    </r>
  </si>
  <si>
    <t>Witeg Labortechnik GmbH 5770011</t>
  </si>
  <si>
    <t xml:space="preserve">https://www.witeg.de/en/detail/index/sArticle/5583 </t>
  </si>
  <si>
    <t>Woulff bottle 1000 ml kit</t>
  </si>
  <si>
    <r>
      <t xml:space="preserve">Woulff’s bottle 1000 ml with graduation of 100 ml, Borosilicate glass 3.3. Woulff’s bottle complete with its kit, used to saturate a liquid with a gas or a gas with another. Bottle with threaded neck standard GL45; Top insert according to Drechsel-head without filter; Adjustable insert height with two (2) threaded connections; Autoclavable with high chemical and thermal resistance. This item includes: 
</t>
    </r>
    <r>
      <rPr>
        <sz val="12"/>
        <color indexed="8"/>
        <rFont val="Calibri"/>
        <family val="2"/>
      </rPr>
      <t>·</t>
    </r>
    <r>
      <rPr>
        <sz val="9.6"/>
        <color indexed="8"/>
        <rFont val="Calibri"/>
        <family val="2"/>
      </rPr>
      <t xml:space="preserve"> </t>
    </r>
    <r>
      <rPr>
        <sz val="12"/>
        <color indexed="8"/>
        <rFont val="Calibri"/>
        <family val="2"/>
      </rPr>
      <t xml:space="preserve">2 straight plastic hose connections (olive shape) of at least 8mm diameter; 
</t>
    </r>
    <r>
      <rPr>
        <sz val="12"/>
        <color indexed="8"/>
        <rFont val="Calibri"/>
        <family val="2"/>
      </rPr>
      <t>·</t>
    </r>
    <r>
      <rPr>
        <sz val="9.6"/>
        <color indexed="8"/>
        <rFont val="Calibri"/>
        <family val="2"/>
      </rPr>
      <t xml:space="preserve"> </t>
    </r>
    <r>
      <rPr>
        <sz val="12"/>
        <color indexed="8"/>
        <rFont val="Calibri"/>
        <family val="2"/>
      </rPr>
      <t xml:space="preserve">2 lateral standard GL 14 screw caps with silicone seal for hose connections;
</t>
    </r>
    <r>
      <rPr>
        <sz val="12"/>
        <color indexed="8"/>
        <rFont val="Calibri"/>
        <family val="2"/>
      </rPr>
      <t>·</t>
    </r>
    <r>
      <rPr>
        <sz val="9.6"/>
        <color indexed="8"/>
        <rFont val="Calibri"/>
        <family val="2"/>
      </rPr>
      <t xml:space="preserve"> 1</t>
    </r>
    <r>
      <rPr>
        <sz val="12"/>
        <color indexed="8"/>
        <rFont val="Calibri"/>
        <family val="2"/>
      </rPr>
      <t xml:space="preserve"> central screw cap GL45 with silicone or PTFE seal.</t>
    </r>
  </si>
  <si>
    <t>DWK Life Sciences GmbH  218105403, 247130205, 292550603 (2 pcs.), 292270508 (2 pcs.), 292271007 and 292282501</t>
  </si>
  <si>
    <t>https://www.dwk.com/duran-pressure-plus-gl-45-laboratory-bottle-clear-without-screw-cap-and-pouring-ring-1000-ml-218105403</t>
  </si>
  <si>
    <t>Glass measuring pipette 1 ml</t>
  </si>
  <si>
    <r>
      <t xml:space="preserve">Measuring pipette of 1ml, made of AR-glass with high chemicals resistance. Pipette with ring mark;
</t>
    </r>
    <r>
      <rPr>
        <sz val="12"/>
        <color indexed="8"/>
        <rFont val="Calibri"/>
        <family val="2"/>
      </rPr>
      <t>·</t>
    </r>
    <r>
      <rPr>
        <sz val="9.6"/>
        <color indexed="8"/>
        <rFont val="Calibri"/>
        <family val="2"/>
      </rPr>
      <t xml:space="preserve"> </t>
    </r>
    <r>
      <rPr>
        <sz val="12"/>
        <color indexed="8"/>
        <rFont val="Calibri"/>
        <family val="2"/>
      </rPr>
      <t xml:space="preserve">Durably printed in blue graduation; graduation of 0,01ml. Class AS, DIN EN ISO 835;
</t>
    </r>
    <r>
      <rPr>
        <sz val="12"/>
        <color indexed="8"/>
        <rFont val="Calibri"/>
        <family val="2"/>
      </rPr>
      <t>·</t>
    </r>
    <r>
      <rPr>
        <sz val="9.6"/>
        <color indexed="8"/>
        <rFont val="Calibri"/>
        <family val="2"/>
      </rPr>
      <t xml:space="preserve"> </t>
    </r>
    <r>
      <rPr>
        <sz val="12"/>
        <color indexed="8"/>
        <rFont val="Calibri"/>
        <family val="2"/>
      </rPr>
      <t>Tolerance of at least ±0,007ml; Length oft 350 mm; Calibrate to deliver.</t>
    </r>
  </si>
  <si>
    <t>Brand GmbH 27817</t>
  </si>
  <si>
    <t>https://shop.brand.de/en/p347</t>
  </si>
  <si>
    <t>Glass measuring pipette 2 ml</t>
  </si>
  <si>
    <r>
      <t xml:space="preserve">Measuring pipette of 2ml, made of AR-glass with high chemicals resistance. Pipette with ring mark;
</t>
    </r>
    <r>
      <rPr>
        <sz val="12"/>
        <color indexed="8"/>
        <rFont val="Calibri"/>
        <family val="2"/>
      </rPr>
      <t>·</t>
    </r>
    <r>
      <rPr>
        <sz val="9.6"/>
        <color indexed="8"/>
        <rFont val="Calibri"/>
        <family val="2"/>
      </rPr>
      <t xml:space="preserve"> </t>
    </r>
    <r>
      <rPr>
        <sz val="12"/>
        <color indexed="8"/>
        <rFont val="Calibri"/>
        <family val="2"/>
      </rPr>
      <t xml:space="preserve">Durably printed in blue graduation; graduation of 0,02ml. Class AS, DIN EN ISO 835;
</t>
    </r>
    <r>
      <rPr>
        <sz val="12"/>
        <color indexed="8"/>
        <rFont val="Calibri"/>
        <family val="2"/>
      </rPr>
      <t>·</t>
    </r>
    <r>
      <rPr>
        <sz val="9.6"/>
        <color indexed="8"/>
        <rFont val="Calibri"/>
        <family val="2"/>
      </rPr>
      <t xml:space="preserve"> </t>
    </r>
    <r>
      <rPr>
        <sz val="12"/>
        <color indexed="8"/>
        <rFont val="Calibri"/>
        <family val="2"/>
      </rPr>
      <t>Tolerance of at least ±0,010ml; Length oft 350 mm; Calibrate to deliver.</t>
    </r>
  </si>
  <si>
    <t>Brand GmbH 27819</t>
  </si>
  <si>
    <t>Glass measuring pipette 5 ml</t>
  </si>
  <si>
    <r>
      <t xml:space="preserve">Measuring pipette of 5ml, made of AR-glass with high chemicals resistance. Pipette with ring mark;
</t>
    </r>
    <r>
      <rPr>
        <sz val="12"/>
        <color indexed="8"/>
        <rFont val="Calibri"/>
        <family val="2"/>
      </rPr>
      <t>·</t>
    </r>
    <r>
      <rPr>
        <sz val="9.6"/>
        <color indexed="8"/>
        <rFont val="Calibri"/>
        <family val="2"/>
      </rPr>
      <t xml:space="preserve"> </t>
    </r>
    <r>
      <rPr>
        <sz val="12"/>
        <color indexed="8"/>
        <rFont val="Calibri"/>
        <family val="2"/>
      </rPr>
      <t xml:space="preserve">Durably printed in blue graduation; graduation of 0,05ml. Class AS, DIN EN ISO 835;
</t>
    </r>
    <r>
      <rPr>
        <sz val="12"/>
        <color indexed="8"/>
        <rFont val="Calibri"/>
        <family val="2"/>
      </rPr>
      <t>·</t>
    </r>
    <r>
      <rPr>
        <sz val="9.6"/>
        <color indexed="8"/>
        <rFont val="Calibri"/>
        <family val="2"/>
      </rPr>
      <t xml:space="preserve"> </t>
    </r>
    <r>
      <rPr>
        <sz val="12"/>
        <color indexed="8"/>
        <rFont val="Calibri"/>
        <family val="2"/>
      </rPr>
      <t>Tolerance of at least ±0,030ml; Length oft 350 mm; Calibrate to deliver.</t>
    </r>
  </si>
  <si>
    <t>Brand GmbH 27821</t>
  </si>
  <si>
    <t>Glass measuring pipette 10 ml</t>
  </si>
  <si>
    <r>
      <t xml:space="preserve">Measuring pipette of 10ml, made of AR-glass with high chemicals resistance. Pipette with ring mark;
</t>
    </r>
    <r>
      <rPr>
        <sz val="12"/>
        <color indexed="8"/>
        <rFont val="Calibri"/>
        <family val="2"/>
      </rPr>
      <t>·</t>
    </r>
    <r>
      <rPr>
        <sz val="9.6"/>
        <color indexed="8"/>
        <rFont val="Calibri"/>
        <family val="2"/>
      </rPr>
      <t xml:space="preserve"> </t>
    </r>
    <r>
      <rPr>
        <sz val="12"/>
        <color indexed="8"/>
        <rFont val="Calibri"/>
        <family val="2"/>
      </rPr>
      <t xml:space="preserve">Durably printed in blue graduation; graduation of 0,1ml. Class AS, DIN EN ISO 835;
</t>
    </r>
    <r>
      <rPr>
        <sz val="12"/>
        <color indexed="8"/>
        <rFont val="Calibri"/>
        <family val="2"/>
      </rPr>
      <t>·</t>
    </r>
    <r>
      <rPr>
        <sz val="9.6"/>
        <color indexed="8"/>
        <rFont val="Calibri"/>
        <family val="2"/>
      </rPr>
      <t xml:space="preserve"> </t>
    </r>
    <r>
      <rPr>
        <sz val="12"/>
        <color indexed="8"/>
        <rFont val="Calibri"/>
        <family val="2"/>
      </rPr>
      <t>Tolerance of at least ±0,050ml; Length oft 350 mm; Calibrate to deliver.</t>
    </r>
  </si>
  <si>
    <t>Brand GmbH 27823</t>
  </si>
  <si>
    <t>Erlenmeyer flask 2000 ml</t>
  </si>
  <si>
    <t>Erlenmeyer flask for general laboratory purpose 2000 ml, made of borosilicate glass 3.3. High chemicals resistance. Flasks withstand temperature changes; Autoclavable at least at 121°C; Wall thickness of at least 2,5 mm with wide neck. Durably printed graduation</t>
  </si>
  <si>
    <t>Heinz Herenz Medizinalbedarf GmbH 1070238</t>
  </si>
  <si>
    <t>Erlenmeyer flask 1000 ml</t>
  </si>
  <si>
    <t>Erlenmeyer flask for general laboratory purpose 1000 ml, made of borosilicate glass 3.3. High chemicals resistance. Flasks withstand temperature changes; Autoclavable at least at 121°C; Wall thickness of at least 2,5 mm with wide neck. Durably printed graduation</t>
  </si>
  <si>
    <t>Heinz Herenz Medizinalbedarf GmbH 1070237</t>
  </si>
  <si>
    <t>Erlenmeyer flask 500 ml</t>
  </si>
  <si>
    <t>Erlenmeyer flask for general laboratory purpose 500 ml, made of borosilicate glass 3.3. High chemicals resistance. Flasks withstand temperature changes; Autoclavable at least at 121°C; Wall thickness of at least 2,5 mm with wide neck. Durably printed graduation</t>
  </si>
  <si>
    <t>Heinz Herenz Medizinalbedarf GmbH 1070236</t>
  </si>
  <si>
    <t>Erlenmeyer flask 250 ml</t>
  </si>
  <si>
    <t>Erlenmeyer flask for general laboratory purpose 250 ml, made of borosilicate glass 3.3. High chemicals resistance. Flasks withstand temperature changes; Autoclavable at least at 121°C; Wall thickness of at least 2,5 mm with wide neck. Durably printed graduation</t>
  </si>
  <si>
    <t>Heinz Herenz Medizinalbedarf GmbH 1070234</t>
  </si>
  <si>
    <t>Erlenmeyer flask 100 ml</t>
  </si>
  <si>
    <t>Erlenmeyer flask for general laboratory purpose 100 ml, made of borosilicate glass 3.3. High chemicals resistance. Flasks withstand temperature changes; Autoclavable at least at 121°C; Wall thickness of at least 2,5 mm with wide neck. Durably printed graduation</t>
  </si>
  <si>
    <t>Heinz Herenz Medizinalbedarf GmbH 1070232</t>
  </si>
  <si>
    <t>Erlenmeyer flask 50 ml</t>
  </si>
  <si>
    <t>Erlenmeyer flask for general laboratory purpose 50 ml, made of borosilicate glass 3.3. High chemicals resistance. Flasks withstand temperature changes; Autoclavable at least at 121°C; Wall thickness of at least 2,5 mm with wide neck. Durably printed graduation</t>
  </si>
  <si>
    <t>Heinz Herenz Medizinalbedarf GmbH 1070231</t>
  </si>
  <si>
    <t>Glass measuring cylinder 1000 ml</t>
  </si>
  <si>
    <r>
      <t xml:space="preserve">Measuring cylinder 1000 ml, class A with blue printed graduation in 10 ml. Made of DURAN borosilicate glass 3.3. Wall thickness of  2,5 mm and tall form with spout (max. height 470 mm). Autoclavable.
</t>
    </r>
    <r>
      <rPr>
        <sz val="12"/>
        <color indexed="8"/>
        <rFont val="Calibri"/>
        <family val="2"/>
      </rPr>
      <t>·</t>
    </r>
    <r>
      <rPr>
        <sz val="9.6"/>
        <color indexed="8"/>
        <rFont val="Calibri"/>
        <family val="2"/>
      </rPr>
      <t xml:space="preserve"> </t>
    </r>
    <r>
      <rPr>
        <sz val="12"/>
        <color indexed="8"/>
        <rFont val="Calibri"/>
        <family val="2"/>
      </rPr>
      <t>Hexagonal plastic base and protective collar with spout; Acid. alkali and chemical resistant.</t>
    </r>
  </si>
  <si>
    <t>Hirschmann Laborgeräte GmbH 2270193</t>
  </si>
  <si>
    <t>https://www.hirschmannlab.com/artikelgruppe/22701</t>
  </si>
  <si>
    <t>Glass measuring cylinder 500 ml</t>
  </si>
  <si>
    <t>Measuring cylinder 500 ml, class A with blue printed graduation in 5 ml. Made of DURAN borosilicate glass 3.3. Wall thickness of  2,5 mm and tall form with spout (max. height 470 mm). Autoclavable.
· Hexagonal plastic base and protective collar with spout; Acid. alkali and chemical resistant.</t>
  </si>
  <si>
    <t>Hirschmann Laborgeräte GmbH 2270190</t>
  </si>
  <si>
    <t>Glass measuring cylinder 250 ml</t>
  </si>
  <si>
    <t>Measuring cylinder 250 ml, class A with blue printed graduation in 2,5 ml. Made of DURAN borosilicate glass 3.3. Wall thickness of  2,5 mm and tall form with spout (max. height 470 mm). Autoclavable.
· Hexagonal plastic base and protective collar with spout; Acid. alkali and chemical resistant.</t>
  </si>
  <si>
    <t>Hirschmann Laborgeräte GmbH 2270186</t>
  </si>
  <si>
    <t>Glass measuring cylinder 100 ml</t>
  </si>
  <si>
    <t>Measuring cylinder 100 ml, class A with blue printed graduation in 1 ml. Made of DURAN borosilicate glass 3.3. Wall thickness of  2,5 mm and tall form with spout (max. height 470 mm). Autoclavable.
· Hexagonal plastic base and protective collar with spout; Acid. alkali and chemical resistant.</t>
  </si>
  <si>
    <t>Hirschmann Laborgeräte GmbH 2270180</t>
  </si>
  <si>
    <t>Glass measuring cylinder 50 ml</t>
  </si>
  <si>
    <t>Measuring cylinder 50 ml, class A with blue printed graduation in 1 ml. Made of DURAN borosilicate glass 3.3. Wall thickness of  2,5 mm and tall form with spout (max. height 470 mm). Autoclavable.
· Hexagonal plastic base and protective collar with spout; Acid. alkali and chemical resistant.</t>
  </si>
  <si>
    <t>Hirschmann Laborgeräte GmbH 2270175</t>
  </si>
  <si>
    <t>Glass measuring cylinder 25 ml</t>
  </si>
  <si>
    <t>Measuring cylinder 25 ml, class A with blue printed graduation in 0,5 ml. Made of DURAN borosilicate glass 3.3. Wall thickness of  2,5 mm and tall form with spout (max. height 470 mm). Autoclavable.
· Hexagonal plastic base and protective collar with spout; Acid. alkali and chemical resistant.</t>
  </si>
  <si>
    <t>Hirschmann Laborgeräte GmbH 2270170</t>
  </si>
  <si>
    <t>Glass flask 5000 ml</t>
  </si>
  <si>
    <t>Laboratory glass flask bottle 5000 ml with narrow neck, with screw cap for laboratory general purpose with DIN thread GL 45, pouring ring and blue screw cap with durably printed graduation;
· Made of borosilicate glass 3.3, chemical resistant; High chemicals resistance; Autoclavable at 121°C.</t>
  </si>
  <si>
    <t>VWR International GmbH Kavalier 632414321956</t>
  </si>
  <si>
    <t>https://ch.vwr.com/store/product/it/9873355/laboratory-bottles-narrow-neck-with-screw-cap</t>
  </si>
  <si>
    <t>Glass flask 2000 ml</t>
  </si>
  <si>
    <t>Laboratory glass flask bottle 2000 ml with narrow neck, with screw cap for laboratory general purpose with DIN thread GL 45, pouring ring and blue screw cap with durably printed graduation;
· Made of borosilicate glass 3.3, chemical resistant; High chemicals resistance; Autoclavable at 121°C.</t>
  </si>
  <si>
    <t>VWR International GmbH Kavalier 632414321950</t>
  </si>
  <si>
    <t>Glass flask 1000 ml</t>
  </si>
  <si>
    <t>Laboratory glass flask bottle 1000 ml with narrow neck, with screw cap for laboratory general purpose with DIN thread GL 45, pouring ring and blue screw cap with durably printed graduation;
· Made of borosilicate glass 3.3, chemical resistant; High chemicals resistance; Autoclavable at 121°C.</t>
  </si>
  <si>
    <t>VWR International GmbH Kavalier 632414321940</t>
  </si>
  <si>
    <t>Glass flask 500 ml</t>
  </si>
  <si>
    <t>Laboratory glass flask bottle 500 ml with narrow neck, with screw cap for laboratory general purpose with DIN thread GL 45, pouring ring and blue screw cap with durably printed graduation;
· Made of borosilicate glass 3.3, chemical resistant; High chemicals resistance; Autoclavable at 121°C.</t>
  </si>
  <si>
    <t>VWR International GmbH Kavalier 632414321500</t>
  </si>
  <si>
    <t>Glass laboratory beaker 2000 ml</t>
  </si>
  <si>
    <r>
      <t xml:space="preserve">Laboratory beaker 2000 ml for general laboratory purpose, made of borosilicate glass 3.3, according to DIN 12331, ISO 3819 with low form with spout; Acid, alkali resistant; Autoclavable at 121°C
</t>
    </r>
    <r>
      <rPr>
        <sz val="12"/>
        <color indexed="8"/>
        <rFont val="Calibri"/>
        <family val="2"/>
      </rPr>
      <t>·</t>
    </r>
    <r>
      <rPr>
        <sz val="9.6"/>
        <color indexed="8"/>
        <rFont val="Calibri"/>
        <family val="2"/>
      </rPr>
      <t xml:space="preserve"> D</t>
    </r>
    <r>
      <rPr>
        <sz val="12"/>
        <color indexed="8"/>
        <rFont val="Calibri"/>
        <family val="2"/>
      </rPr>
      <t>ouble scale graduated ml/fl.oz; Durably white printed graduation.</t>
    </r>
  </si>
  <si>
    <t>Witeg Labortechnik GmbH 5500002S</t>
  </si>
  <si>
    <t>https://www.witeg.de/en/products/laboratory-glassware/beakers/low-form/low-form-with-spout-neutral?number=5500002S</t>
  </si>
  <si>
    <t>Glass laboratory beaker 1000 ml</t>
  </si>
  <si>
    <r>
      <t xml:space="preserve">Laboratory beaker 1000 ml for general laboratory purpose, made of borosilicate glass 3.3, according to DIN 12331, ISO 3819 with low form with spout; Acid, alkali resistant; Autoclavable at 121°C
</t>
    </r>
    <r>
      <rPr>
        <sz val="12"/>
        <color indexed="8"/>
        <rFont val="Calibri"/>
        <family val="2"/>
      </rPr>
      <t>·</t>
    </r>
    <r>
      <rPr>
        <sz val="9.6"/>
        <color indexed="8"/>
        <rFont val="Calibri"/>
        <family val="2"/>
      </rPr>
      <t xml:space="preserve"> D</t>
    </r>
    <r>
      <rPr>
        <sz val="12"/>
        <color indexed="8"/>
        <rFont val="Calibri"/>
        <family val="2"/>
      </rPr>
      <t>ouble scale graduated ml/fl.oz; Durably white printed graduation.</t>
    </r>
  </si>
  <si>
    <t>Witeg Labortechnik GmbH 5500001S</t>
  </si>
  <si>
    <t>Glass laboratory beaker 600 ml</t>
  </si>
  <si>
    <r>
      <t xml:space="preserve">Laboratory beaker 600 ml for general laboratory purpose, made of borosilicate glass 3.3, according to DIN 12331, ISO 3819 with low form with spout; Acid, alkali resistant; Autoclavable at 121°C
</t>
    </r>
    <r>
      <rPr>
        <sz val="12"/>
        <color indexed="8"/>
        <rFont val="Calibri"/>
        <family val="2"/>
      </rPr>
      <t>·</t>
    </r>
    <r>
      <rPr>
        <sz val="9.6"/>
        <color indexed="8"/>
        <rFont val="Calibri"/>
        <family val="2"/>
      </rPr>
      <t xml:space="preserve"> D</t>
    </r>
    <r>
      <rPr>
        <sz val="12"/>
        <color indexed="8"/>
        <rFont val="Calibri"/>
        <family val="2"/>
      </rPr>
      <t>ouble scale graduated ml/fl.oz; Durably white printed graduation.</t>
    </r>
  </si>
  <si>
    <t>Witeg Labortechnik GmbH 5500600S</t>
  </si>
  <si>
    <t>Glass laboratory beaker 250 ml</t>
  </si>
  <si>
    <r>
      <t xml:space="preserve">Laboratory beaker 250 ml for general laboratory purpose, made of borosilicate glass 3.3, according to DIN 12331, ISO 3819 with low form with spout; Acid, alkali resistant; Autoclavable at 121°C
</t>
    </r>
    <r>
      <rPr>
        <sz val="12"/>
        <color indexed="8"/>
        <rFont val="Calibri"/>
        <family val="2"/>
      </rPr>
      <t>·</t>
    </r>
    <r>
      <rPr>
        <sz val="9.6"/>
        <color indexed="8"/>
        <rFont val="Calibri"/>
        <family val="2"/>
      </rPr>
      <t xml:space="preserve"> D</t>
    </r>
    <r>
      <rPr>
        <sz val="12"/>
        <color indexed="8"/>
        <rFont val="Calibri"/>
        <family val="2"/>
      </rPr>
      <t>ouble scale graduated ml/fl.oz; Durably white printed graduation.</t>
    </r>
  </si>
  <si>
    <t>Witeg Labortechnik GmbH 5500250S</t>
  </si>
  <si>
    <t>Glass laboratory beaker 100 ml</t>
  </si>
  <si>
    <r>
      <t xml:space="preserve">Laboratory beaker 100 ml for general laboratory purpose, made of borosilicate glass 3.3, according to DIN 12331, ISO 3819 with low form with spout; Acid, alkali resistant; Autoclavable at 121°C
</t>
    </r>
    <r>
      <rPr>
        <sz val="12"/>
        <color indexed="8"/>
        <rFont val="Calibri"/>
        <family val="2"/>
      </rPr>
      <t>·</t>
    </r>
    <r>
      <rPr>
        <sz val="9.6"/>
        <color indexed="8"/>
        <rFont val="Calibri"/>
        <family val="2"/>
      </rPr>
      <t xml:space="preserve"> D</t>
    </r>
    <r>
      <rPr>
        <sz val="12"/>
        <color indexed="8"/>
        <rFont val="Calibri"/>
        <family val="2"/>
      </rPr>
      <t>ouble scale graduated ml/fl.oz; Durably white printed graduation.</t>
    </r>
  </si>
  <si>
    <t>Witeg Labortechnik GmbH 5500100S</t>
  </si>
  <si>
    <t>4.2.4 Media preparation consumables</t>
  </si>
  <si>
    <t>Pipette washer kit</t>
  </si>
  <si>
    <r>
      <t xml:space="preserve">Pipette washer, automatic siphon system, consisting of one cylindric washing container with siphon outlet connecting tube. Made of Polyethylene (PE) and HDPEF. Diameter 170mm x H 734 mm.
For washing pipettes up to 600 mm; Water inlet and outlet separated to prevent cross contamination.
This item includes:
</t>
    </r>
    <r>
      <rPr>
        <sz val="12"/>
        <color indexed="8"/>
        <rFont val="Calibri"/>
        <family val="2"/>
      </rPr>
      <t>·</t>
    </r>
    <r>
      <rPr>
        <sz val="9.6"/>
        <color indexed="8"/>
        <rFont val="Calibri"/>
        <family val="2"/>
      </rPr>
      <t xml:space="preserve"> </t>
    </r>
    <r>
      <rPr>
        <sz val="12"/>
        <color indexed="8"/>
        <rFont val="Calibri"/>
        <family val="2"/>
      </rPr>
      <t>Pipette washer; Two baskets with handle; Pipette jar and Inlet and outlet tubing.</t>
    </r>
  </si>
  <si>
    <t>Kartell SPA 217,2x219, 2x1219,218 plus 1 inlet and outlet tubing</t>
  </si>
  <si>
    <t>https://www.kartelllabware.com/en/products/plastilab/pipettes-and-accessories/pipette-burette-rinsing-set-automatic/</t>
  </si>
  <si>
    <t>Cleaning brush for test tubes</t>
  </si>
  <si>
    <t>5 units</t>
  </si>
  <si>
    <t>Laboratory test tube brush to clean test tubes of 25 mm diameter and 300 mm length; High chemical resistance. Made of steel wire; Brush with cotton tip that allows to clean the bottom of the tubes. Suitable for round and flat bottom tubes; Clean without scratching the tubes.</t>
  </si>
  <si>
    <t xml:space="preserve">Glaswarenfabrik Karl Hecht GmbH 42760030 </t>
  </si>
  <si>
    <t xml:space="preserve">https://www.assistent.eu/en/product/test-tube-brushes-with-cotton-end/ </t>
  </si>
  <si>
    <t>Desiccator 5,8 lt set</t>
  </si>
  <si>
    <r>
      <t xml:space="preserve">Desiccator set for storage of dried samples in a dry atmosphere, 5,8 litres; Vacuum tight with a diameter of 200 mm; For use with maximum technically possible vacuum (0 mbar); Suitable for use with reusable or disposable desiccant; Vacuum and High chemical resistant; Autoclavable at least at 121°C.
</t>
    </r>
    <r>
      <rPr>
        <sz val="12"/>
        <color indexed="8"/>
        <rFont val="Calibri"/>
        <family val="2"/>
      </rPr>
      <t>·</t>
    </r>
    <r>
      <rPr>
        <sz val="9.6"/>
        <color indexed="8"/>
        <rFont val="Calibri"/>
        <family val="2"/>
      </rPr>
      <t xml:space="preserve"> </t>
    </r>
    <r>
      <rPr>
        <sz val="12"/>
        <color indexed="8"/>
        <rFont val="Calibri"/>
        <family val="2"/>
      </rPr>
      <t xml:space="preserve">Lid, base and stopcock made of DURAN;
</t>
    </r>
    <r>
      <rPr>
        <sz val="12"/>
        <color indexed="8"/>
        <rFont val="Calibri"/>
        <family val="2"/>
      </rPr>
      <t>·</t>
    </r>
    <r>
      <rPr>
        <sz val="9.6"/>
        <color indexed="8"/>
        <rFont val="Calibri"/>
        <family val="2"/>
      </rPr>
      <t xml:space="preserve"> </t>
    </r>
    <r>
      <rPr>
        <sz val="12"/>
        <color indexed="8"/>
        <rFont val="Calibri"/>
        <family val="2"/>
      </rPr>
      <t xml:space="preserve">Stopcock of 124 mm length, olive Ø 8 mm with PTFE spindle;
</t>
    </r>
    <r>
      <rPr>
        <sz val="12"/>
        <color indexed="8"/>
        <rFont val="Calibri"/>
        <family val="2"/>
      </rPr>
      <t>·</t>
    </r>
    <r>
      <rPr>
        <sz val="9.6"/>
        <color indexed="8"/>
        <rFont val="Calibri"/>
        <family val="2"/>
      </rPr>
      <t xml:space="preserve"> </t>
    </r>
    <r>
      <rPr>
        <sz val="12"/>
        <color indexed="8"/>
        <rFont val="Calibri"/>
        <family val="2"/>
      </rPr>
      <t>Porcelain plate of 185 mm diameter and withstand high temperatures up to 500°C; 
This item includes:
Bottom part, lid with stopcock, porcelain plate, join grease and 10 desiccant cartridges.</t>
    </r>
  </si>
  <si>
    <t>DWK Lifesciences ETP5.1</t>
  </si>
  <si>
    <t>https://www.carlroth.com/com/en/desiccators/desiccator-set-duran-novus-with-tube-%28ns-24-29%29-stopcock-in-the-lid/p/etp5.1</t>
  </si>
  <si>
    <t xml:space="preserve">	106746</t>
  </si>
  <si>
    <t>Laboratory multipurpose spatulas</t>
  </si>
  <si>
    <t>Laboratory multipurpose spatulas made of stainless steel 1.4301. Doubled ended spatulas: spatula/spatula, spatula/spoon, spatula/scoop to collect dry and liquid material. Autoclavable 121°C; Flexible flat blades with rounded edges; blade length of approx. 5 mm wide.
This item includes 6 spatulas, with the below sizes:
1 x 80.034.150 Micro double spatula; 1 x 80.036.150 Micro double spatula; 1 x 80.625.150 Micro-spoon powder spatula; 1 x 80.037.150 Powder spatula; 1 x 80.627.150 Micro-spoon spatula; 1 x 80.025.150 Micro-spoon spatula.</t>
  </si>
  <si>
    <t xml:space="preserve"> RSG Rostfrei-Schneidewerkzeuge GmbH 80.034.150, 80.036.150, 80.625.150, 80.037.150, 80.627.150, 80.025.150 &amp; 80.066.906</t>
  </si>
  <si>
    <t>https://3mkknu2r000h11bipd1ydumd-wpengine.netdna-ssl.com/wp-content/uploads/2018/08/RSG-Lab.pdf</t>
  </si>
  <si>
    <t>Square filter paper 580 mm</t>
  </si>
  <si>
    <r>
      <t xml:space="preserve">Filter paper made of Cellulose; Sheets of 580 mm x 580 mm. Filtration: medium fast. 
</t>
    </r>
    <r>
      <rPr>
        <sz val="12"/>
        <color indexed="8"/>
        <rFont val="Calibri"/>
        <family val="2"/>
      </rPr>
      <t>·</t>
    </r>
    <r>
      <rPr>
        <sz val="9.6"/>
        <color indexed="8"/>
        <rFont val="Calibri"/>
        <family val="2"/>
      </rPr>
      <t xml:space="preserve"> </t>
    </r>
    <r>
      <rPr>
        <sz val="12"/>
        <color indexed="8"/>
        <rFont val="Calibri"/>
        <family val="2"/>
      </rPr>
      <t>Basis weight: 85 g/m²; Average retention capacity: 4 - 12 µm; Filtration speed: 27 s; Thickness: 0,2 mm.</t>
    </r>
  </si>
  <si>
    <t>Macherey-Nagel GmbH MN 616 md (133010A)</t>
  </si>
  <si>
    <t>https://www.mn-net.com/ch/filter-paper-sheets-mn-616-md-qualitative-medium-to-slow-55-s-smooth-133010a</t>
  </si>
  <si>
    <t>Round filter paper 185 mm</t>
  </si>
  <si>
    <r>
      <t xml:space="preserve">Filter paper made with a minimum alpha cellulose content of 98%; Filters of 185 mm. Filtration: medium fast. 
</t>
    </r>
    <r>
      <rPr>
        <sz val="12"/>
        <color indexed="8"/>
        <rFont val="Calibri"/>
        <family val="2"/>
      </rPr>
      <t>·</t>
    </r>
    <r>
      <rPr>
        <sz val="9.6"/>
        <color indexed="8"/>
        <rFont val="Calibri"/>
        <family val="2"/>
      </rPr>
      <t xml:space="preserve"> </t>
    </r>
    <r>
      <rPr>
        <sz val="12"/>
        <color indexed="8"/>
        <rFont val="Calibri"/>
        <family val="2"/>
      </rPr>
      <t>Basis weight: 85 g/m²; Particle retention 7 µm; Filtration speed: 27 s; Thickness: 0,18 mm.</t>
    </r>
  </si>
  <si>
    <t>Cytiva (formerly GE) 10311814</t>
  </si>
  <si>
    <t>https://www.cytivalifesciences.com/en/us/shop/whatman-laboratory-filtration/speciality-cellulose-papers/seed-germination-testing-papers/grade-597-qualitative-filter-papers-p-00212</t>
  </si>
  <si>
    <t>Round filter paper 150 mm</t>
  </si>
  <si>
    <r>
      <t xml:space="preserve">Filter paper made with a minimum alpha cellulose content of 98%; Filters of 150 mm. Filtration: medium fast. 
</t>
    </r>
    <r>
      <rPr>
        <sz val="12"/>
        <color indexed="8"/>
        <rFont val="Calibri"/>
        <family val="2"/>
      </rPr>
      <t>·</t>
    </r>
    <r>
      <rPr>
        <sz val="9.6"/>
        <color indexed="8"/>
        <rFont val="Calibri"/>
        <family val="2"/>
      </rPr>
      <t xml:space="preserve"> </t>
    </r>
    <r>
      <rPr>
        <sz val="12"/>
        <color indexed="8"/>
        <rFont val="Calibri"/>
        <family val="2"/>
      </rPr>
      <t>Basis weight: 85 g/m²; Particle retention 7 µm; Filtration speed: 27 s; Thickness: 0,18 mm.</t>
    </r>
  </si>
  <si>
    <t>Cytiva (formerly GE) 10311812</t>
  </si>
  <si>
    <t>Calibrated thermometer</t>
  </si>
  <si>
    <r>
      <t xml:space="preserve">High precision handheld thermometer; Power supply: 9 V-block battery (standard). Temperature switchable between °C and °F. Microprocessor controlled thermometer functions with single channel thermometer with integrated calibration and with built-in sensor holder.
</t>
    </r>
    <r>
      <rPr>
        <sz val="12"/>
        <color indexed="8"/>
        <rFont val="Calibri"/>
        <family val="2"/>
      </rPr>
      <t xml:space="preserve">· </t>
    </r>
    <r>
      <rPr>
        <sz val="12"/>
        <color indexed="8"/>
        <rFont val="Calibri"/>
        <family val="2"/>
      </rPr>
      <t xml:space="preserve">With measurement input through PT 100 class B temperature probe; Water proof probe/sensor;
</t>
    </r>
    <r>
      <rPr>
        <sz val="12"/>
        <color indexed="8"/>
        <rFont val="Calibri"/>
        <family val="2"/>
      </rPr>
      <t xml:space="preserve">· </t>
    </r>
    <r>
      <rPr>
        <sz val="12"/>
        <color indexed="8"/>
        <rFont val="Calibri"/>
        <family val="2"/>
      </rPr>
      <t xml:space="preserve">Pt100 sensor probe and thermometer measurement range of -50 to 350°C; PT100 input: 4-wire pin;
</t>
    </r>
    <r>
      <rPr>
        <sz val="12"/>
        <color indexed="8"/>
        <rFont val="Calibri"/>
        <family val="2"/>
      </rPr>
      <t xml:space="preserve">· </t>
    </r>
    <r>
      <rPr>
        <sz val="12"/>
        <color indexed="8"/>
        <rFont val="Calibri"/>
        <family val="2"/>
      </rPr>
      <t xml:space="preserve">Resolution: 0,1°C; Accuracy ± 0,1°C; Memory for record measured values;
</t>
    </r>
    <r>
      <rPr>
        <sz val="12"/>
        <color indexed="8"/>
        <rFont val="Calibri"/>
        <family val="2"/>
      </rPr>
      <t xml:space="preserve">· </t>
    </r>
    <r>
      <rPr>
        <sz val="12"/>
        <color indexed="8"/>
        <rFont val="Calibri"/>
        <family val="2"/>
      </rPr>
      <t xml:space="preserve">Battery life of at least 20 hours of continuous use; Able to import and export data results by USB;
</t>
    </r>
    <r>
      <rPr>
        <sz val="12"/>
        <color indexed="8"/>
        <rFont val="Calibri"/>
        <family val="2"/>
      </rPr>
      <t>·  W</t>
    </r>
    <r>
      <rPr>
        <sz val="12"/>
        <color indexed="8"/>
        <rFont val="Calibri"/>
        <family val="2"/>
      </rPr>
      <t>ith digital LCD display which shows temperature values and battery level.
This item includes: 1 battery and 1 spare battery.</t>
    </r>
  </si>
  <si>
    <t>Carl Roth GmbH / Dostmann P700</t>
  </si>
  <si>
    <t>https://www.carlroth.com/de/de/thermometer-handmessgeraete/temperaturmessgeraet-p700-serie-p700/p/x717.1</t>
  </si>
  <si>
    <t>Digital thermometer</t>
  </si>
  <si>
    <r>
      <t xml:space="preserve">Digital thermometer with 3 digits display with  temperature modes of °C/°F and resolution of 0.1°C.
</t>
    </r>
    <r>
      <rPr>
        <sz val="12"/>
        <color indexed="8"/>
        <rFont val="Calibri"/>
        <family val="2"/>
      </rPr>
      <t>·</t>
    </r>
    <r>
      <rPr>
        <sz val="9.6"/>
        <color indexed="8"/>
        <rFont val="Calibri"/>
        <family val="2"/>
      </rPr>
      <t xml:space="preserve"> </t>
    </r>
    <r>
      <rPr>
        <sz val="12"/>
        <color indexed="8"/>
        <rFont val="Calibri"/>
        <family val="2"/>
      </rPr>
      <t xml:space="preserve"> Resolution: up to 999.9: 0.1°C / 0.1°F, above 1°C / 1°F
·</t>
    </r>
    <r>
      <rPr>
        <sz val="9.6"/>
        <color indexed="8"/>
        <rFont val="Calibri"/>
        <family val="2"/>
      </rPr>
      <t xml:space="preserve"> </t>
    </r>
    <r>
      <rPr>
        <sz val="12"/>
        <color indexed="8"/>
        <rFont val="Calibri"/>
        <family val="2"/>
      </rPr>
      <t>Able to accept DIN connector probes;  thermometer with a 4 level battery status indicator;
· Able to storage last max and min temperature reads; Able to work with standard rechargeable batteries; 
· Measurement range G 1200: -65 to + 1.200 °C; Measurment range GTF 300: -65 to + 300 °C.
This item includes:
Flexible wire probe for thermometer made of NiCR-Ni type K; Cable length of  1000mm; Two (2) standard rechargeable batteries sets: one (1) for functioning + one (1) spare and One battery charger: power supply: input voltage range at least 100 to 240 V 50/60 Hz autoswitching.</t>
    </r>
  </si>
  <si>
    <t xml:space="preserve">GHM Messtechnik G1200 </t>
  </si>
  <si>
    <t>https://www.greisinger.de/p/neuheiten/g-1200-ge/482458/</t>
  </si>
  <si>
    <t>Rubber pipetting bulb</t>
  </si>
  <si>
    <t>High suction safety ball/bulb pipetting aid, made of natural rubber; Inside valve easily removable for cleaning; Support all universal pipettes types; High chemical resistance; The rubber pipetting bulb has three outlets for: evacuation, suction of liquid, controlled dispensing.</t>
  </si>
  <si>
    <t>Deutsch &amp; Neumann GmbH 4700002</t>
  </si>
  <si>
    <t>https://www.deutsch-neumann.de/en/pipette-filler</t>
  </si>
  <si>
    <t>Pipette fillers set</t>
  </si>
  <si>
    <t>Set of mechanical pipette fillers, made of Polyethylene (PE). Syringe form; High chemical resistance; Color coded; Allows to be operated with one hand and also; Allows to be disassembled for cleaning;
This item includes: 1 set include the following 3 pieces in different colors:
1 piece: size 0 - 0,02 ml; 1 piece: size 0 – 2 ml and 1 piece: size 0 - 10 ml.</t>
  </si>
  <si>
    <t>Heinz Herenz Medizinalbedarf GmbH 1132005, 1132006, 1132007.</t>
  </si>
  <si>
    <t>https://labteamet.com/wp-content/uploads/labteamet/Herenz/Produktkatalog_forbrukning_lab_medicin_HERENZ.pdf</t>
  </si>
  <si>
    <t>5. INFECTION PREVENTION PRODUCTS</t>
  </si>
  <si>
    <t>5.1 PERSONAL PROTECTIVE EQUIPMENT (PPE)</t>
  </si>
  <si>
    <t>5.1.1 PPE consumables</t>
  </si>
  <si>
    <t>Disposable respirators FFP2</t>
  </si>
  <si>
    <r>
      <t xml:space="preserve">Healthcare Respirator, FFP2, Type IIR with protection against hazardous airborne contaminates in medical environments. Single use with low resistance filter technology helps you breathe easily. 
Sculpted upper panel conforms to the nose and contours of the face with a soft foam for an effective seal
· Approved to the European Medical Device Regulation (EU) 2016/425 and EN14683:2005 Type IIR for use as a surgical mask.
</t>
    </r>
    <r>
      <rPr>
        <sz val="12"/>
        <color indexed="8"/>
        <rFont val="Calibri"/>
        <family val="2"/>
      </rPr>
      <t>· Chin tab designed for easy positioning and adjustment
·</t>
    </r>
    <r>
      <rPr>
        <sz val="12"/>
        <color indexed="8"/>
        <rFont val="Calibri"/>
        <family val="2"/>
      </rPr>
      <t>Outer cover provides resistance to fluid splashes</t>
    </r>
  </si>
  <si>
    <t>3M Aura Health Care Particulate Respirators 1862+</t>
  </si>
  <si>
    <t>https://www.3m.co.uk/3M/en_GB/p/d/v000125637/
https://www.cavitydentalstaff.co.uk/app/uploads/2021/08/3m-aura-1863-technical-data-sheet.pdf</t>
  </si>
  <si>
    <t>Latex gloves size S</t>
  </si>
  <si>
    <t>Examination latex gloves, non sterile  size S, are suited for protection against pathogenic germs in the laboratory. Powder-free; Color: white to light yellow; thickness: 0,1 mm; Length: 240 mm.</t>
  </si>
  <si>
    <t>Nobamed Paul Danz AG 905451</t>
  </si>
  <si>
    <t>https://www.nobamed.com/gb/disposable-gloves/175-4239-nobaglove-latex.html</t>
  </si>
  <si>
    <t>Latex gloves size M</t>
  </si>
  <si>
    <t>Examination latex gloves, non sterile  size M, are suited for protection against pathogenic germs in the laboratory. Powder-free; Color: white to light yellow; thickness: 0,1 mm; Length: 240 mm.</t>
  </si>
  <si>
    <t>Nobamed Paul Danz AG 905452</t>
  </si>
  <si>
    <t>Latex gloves size L</t>
  </si>
  <si>
    <t>Examination latex gloves, non sterile  size L, are suited for protection against pathogenic germs in the laboratory. Powder-free; Color: white to light yellow; thickness: 0,1 mm; Length: 240 mm.</t>
  </si>
  <si>
    <t>Nobamed Paul Danz AG 905453</t>
  </si>
  <si>
    <t>Disposable laboratory coat size S</t>
  </si>
  <si>
    <t>60 units</t>
  </si>
  <si>
    <r>
      <t xml:space="preserve">Disposable nonsterile laboratory white coats to be used in laboratories, size S.Provides an inherent barrier to particles, microorganisms, and non-hazardous light liquid splash. </t>
    </r>
    <r>
      <rPr>
        <sz val="12"/>
        <color indexed="8"/>
        <rFont val="Calibri"/>
        <family val="2"/>
      </rPr>
      <t xml:space="preserve">Bound seams are covered with garment fabric to reinforce the seam and to reduce the potential for particle penetration.
</t>
    </r>
    <r>
      <rPr>
        <sz val="12"/>
        <color indexed="8"/>
        <rFont val="Calibri"/>
        <family val="2"/>
      </rPr>
      <t>·</t>
    </r>
    <r>
      <rPr>
        <sz val="8.4"/>
        <color indexed="8"/>
        <rFont val="Calibri"/>
        <family val="2"/>
      </rPr>
      <t xml:space="preserve"> </t>
    </r>
    <r>
      <rPr>
        <sz val="12"/>
        <color indexed="8"/>
        <rFont val="Calibri"/>
        <family val="2"/>
      </rPr>
      <t xml:space="preserve">Standard collar type - with adjustable snap at neck for better fit. Knee length - Length: 99 - 114 cm
long sleeves with elastic openings for tighter fit at wrist, with front snap closures for easy donning and doffing.
</t>
    </r>
    <r>
      <rPr>
        <sz val="12"/>
        <color indexed="8"/>
        <rFont val="Calibri"/>
        <family val="2"/>
      </rPr>
      <t>·</t>
    </r>
    <r>
      <rPr>
        <sz val="8.4"/>
        <color indexed="8"/>
        <rFont val="Calibri"/>
        <family val="2"/>
      </rPr>
      <t xml:space="preserve"> </t>
    </r>
    <r>
      <rPr>
        <sz val="12"/>
        <color indexed="8"/>
        <rFont val="Calibri"/>
        <family val="2"/>
      </rPr>
      <t>Includes 2 bags of 30 units each, for a total of 60 units</t>
    </r>
  </si>
  <si>
    <t>DuPont de Nemours GmbH IC 270B plus size</t>
  </si>
  <si>
    <t>https://www.dupont.co.uk/products/tyvek-isoclean-ic0270bwh00.html</t>
  </si>
  <si>
    <t>Disposable laboratory coat size M</t>
  </si>
  <si>
    <r>
      <t xml:space="preserve">Disposable nonsterile laboratory white coats to be used in laboratories, size M. Provides an inherent barrier to particles, microorganisms, and non-hazardous light liquid splash. </t>
    </r>
    <r>
      <rPr>
        <sz val="12"/>
        <color indexed="8"/>
        <rFont val="Calibri"/>
        <family val="2"/>
      </rPr>
      <t xml:space="preserve">Bound seams are covered with garment fabric to reinforce the seam and to reduce the potential for particle penetration.
</t>
    </r>
    <r>
      <rPr>
        <sz val="12"/>
        <color indexed="8"/>
        <rFont val="Calibri"/>
        <family val="2"/>
      </rPr>
      <t>·</t>
    </r>
    <r>
      <rPr>
        <sz val="8.4"/>
        <color indexed="8"/>
        <rFont val="Calibri"/>
        <family val="2"/>
      </rPr>
      <t xml:space="preserve"> </t>
    </r>
    <r>
      <rPr>
        <sz val="12"/>
        <color indexed="8"/>
        <rFont val="Calibri"/>
        <family val="2"/>
      </rPr>
      <t>Standard collar type - with adjustable snap at neck for better fit. Knee length - Length: 99 - 114 cm
long sleeves with elastic openings for tighter fit at wrist, with front snap closures for easy donning and doffing.
· Includes 2 bags of 30 units each, for a total of 60 units</t>
    </r>
  </si>
  <si>
    <t>Disposable laboratory coat size L</t>
  </si>
  <si>
    <r>
      <t xml:space="preserve">Disposable nonsterile laboratory white coats to be used in laboratories, size L. Provides an inherent barrier to particles, microorganisms, and non-hazardous light liquid splash. </t>
    </r>
    <r>
      <rPr>
        <sz val="8.4"/>
        <color indexed="8"/>
        <rFont val="Calibri"/>
        <family val="2"/>
      </rPr>
      <t xml:space="preserve"> </t>
    </r>
    <r>
      <rPr>
        <sz val="12"/>
        <color indexed="8"/>
        <rFont val="Calibri"/>
        <family val="2"/>
      </rPr>
      <t xml:space="preserve">Bound seams are covered with garment fabric to reinforce the seam and to reduce the potential for particle penetration.
</t>
    </r>
    <r>
      <rPr>
        <sz val="12"/>
        <color indexed="8"/>
        <rFont val="Calibri"/>
        <family val="2"/>
      </rPr>
      <t>·</t>
    </r>
    <r>
      <rPr>
        <sz val="8.4"/>
        <color indexed="8"/>
        <rFont val="Calibri"/>
        <family val="2"/>
      </rPr>
      <t xml:space="preserve"> </t>
    </r>
    <r>
      <rPr>
        <sz val="12"/>
        <color indexed="8"/>
        <rFont val="Calibri"/>
        <family val="2"/>
      </rPr>
      <t>Standard collar type - with adjustable snap at neck for better fit. Knee length - Length: 99 - 114 cm
long sleeves with elastic openings for tighter fit at wrist, with front snap closures for easy donning and doffing.
· Includes 2 bags of 30 units each, for a total of 60 units</t>
    </r>
  </si>
  <si>
    <t>Sterile disposable surgical gowns size S</t>
  </si>
  <si>
    <t>Disposable surgical gown with excellent wearing comfort. Material fibrous web, sterile, single use. Color: blue packed individually. Latex-free; Long sleeves with cuffs.
Chinese supplier: Size: M (size M is comparable to size S)</t>
  </si>
  <si>
    <t>Nobamed Paul Danz AG 621120</t>
  </si>
  <si>
    <t>https://www.nobamed.com/gb/surgical-gowns/268-3544-nobadress-comfort.html</t>
  </si>
  <si>
    <t>Sterile disposable surgical gowns size M</t>
  </si>
  <si>
    <t>Disposable surgical gown with excellent wearing comfort. Material fibrous web, sterile, single use. Color: blue packed individually. Latex-free; Long sleeves with cuffs.
Chinese supplier: Size: L (size L is comparable to size M)</t>
  </si>
  <si>
    <t>Nobamed Paul Danz AG 621130</t>
  </si>
  <si>
    <t>Sterile disposable surgical gowns size L</t>
  </si>
  <si>
    <t>Disposable surgical gown with excellent wearing comfort. Material fibrous web, sterile, single use. Color: blue packed individually. Latex-free; Long sleeves with cuffs.
Chinese supplier: Size: XL (size XL is comparable to size L)</t>
  </si>
  <si>
    <t>Nobamed Paul Danz AG 621150</t>
  </si>
  <si>
    <t>Laboratory shoe covers</t>
  </si>
  <si>
    <t>2000 units</t>
  </si>
  <si>
    <r>
      <t xml:space="preserve">Blue shoe covers made of Polyethylene (PE); impermeable to liquids.
</t>
    </r>
    <r>
      <rPr>
        <sz val="12"/>
        <color indexed="8"/>
        <rFont val="Calibri"/>
        <family val="2"/>
      </rPr>
      <t xml:space="preserve">· </t>
    </r>
    <r>
      <rPr>
        <sz val="12"/>
        <color indexed="8"/>
        <rFont val="Calibri"/>
        <family val="2"/>
      </rPr>
      <t xml:space="preserve">Latex -free; single use and non-Sterile: the shoe covers are worn over the shoes when entering the intensive or clean room area for a short time.
</t>
    </r>
    <r>
      <rPr>
        <sz val="12"/>
        <color indexed="8"/>
        <rFont val="Calibri"/>
        <family val="2"/>
      </rPr>
      <t>· Anti-skid sole</t>
    </r>
    <r>
      <rPr>
        <sz val="12"/>
        <color indexed="8"/>
        <rFont val="Calibri"/>
        <family val="2"/>
      </rPr>
      <t xml:space="preserve"> with strong rubber band.
Includes 20 bags of 100 units each, for a total of 2000 units.</t>
    </r>
  </si>
  <si>
    <t>Nobamed Paul Danz AG 675101</t>
  </si>
  <si>
    <t>https://www.nobamed.com/gb/surgical-masks-caps-and-socks/274-3586-uberschuhe.html</t>
  </si>
  <si>
    <t>Laboratory hair covers</t>
  </si>
  <si>
    <r>
      <t xml:space="preserve">White laboratory hair caps with elastic band made of polypropylene, elastomer thread.
</t>
    </r>
    <r>
      <rPr>
        <sz val="12"/>
        <color indexed="8"/>
        <rFont val="Calibri"/>
        <family val="2"/>
      </rPr>
      <t>· Latex-free; single use and non-sterile;
· With a diameter of 450 mm (52mm
·The caps are made of a spunbonded non-woven fabric which is air-permeable and therefore breathable. In this way a heat accumulation is prevented and the wearing comfort is increased</t>
    </r>
  </si>
  <si>
    <t>Nobamed Paul Danz AG 674101</t>
  </si>
  <si>
    <t>https://www.nobamed.com/gb/bibs-overshoes-care-cloth/387-4164-haube.html</t>
  </si>
  <si>
    <t>5.2 BIOSAFETY PRODUCTS</t>
  </si>
  <si>
    <t>5.2.1 Biosafety consumables</t>
  </si>
  <si>
    <t>Thermic anemometer with telescope probe</t>
  </si>
  <si>
    <r>
      <t xml:space="preserve">Thermo anemometer with telescopic probe that measures velocity, temperature, humidity, differential pressure, barometric pressure. Specially used inside the biosafety cabinets.
</t>
    </r>
    <r>
      <rPr>
        <sz val="12"/>
        <color indexed="8"/>
        <rFont val="Calibri"/>
        <family val="2"/>
      </rPr>
      <t>·</t>
    </r>
    <r>
      <rPr>
        <sz val="9.6"/>
        <color indexed="8"/>
        <rFont val="Calibri"/>
        <family val="2"/>
      </rPr>
      <t xml:space="preserve"> </t>
    </r>
    <r>
      <rPr>
        <sz val="12"/>
        <color indexed="8"/>
        <rFont val="Calibri"/>
        <family val="2"/>
      </rPr>
      <t xml:space="preserve">Airflow velocity measurement range: 0 to 50 m/s; Humidity measurement range 0 to 95 % HR;
</t>
    </r>
    <r>
      <rPr>
        <sz val="12"/>
        <color indexed="8"/>
        <rFont val="Calibri"/>
        <family val="2"/>
      </rPr>
      <t>·</t>
    </r>
    <r>
      <rPr>
        <sz val="9.6"/>
        <color indexed="8"/>
        <rFont val="Calibri"/>
        <family val="2"/>
      </rPr>
      <t xml:space="preserve"> </t>
    </r>
    <r>
      <rPr>
        <sz val="12"/>
        <color indexed="8"/>
        <rFont val="Calibri"/>
        <family val="2"/>
      </rPr>
      <t xml:space="preserve">Accuracy for air flow measurement of ± 3%; Velocity units: m/s, km/h; With 1 temperature channel;
</t>
    </r>
    <r>
      <rPr>
        <sz val="12"/>
        <color indexed="8"/>
        <rFont val="Calibri"/>
        <family val="2"/>
      </rPr>
      <t>·</t>
    </r>
    <r>
      <rPr>
        <sz val="9.6"/>
        <color indexed="8"/>
        <rFont val="Calibri"/>
        <family val="2"/>
      </rPr>
      <t xml:space="preserve"> </t>
    </r>
    <r>
      <rPr>
        <sz val="12"/>
        <color indexed="8"/>
        <rFont val="Calibri"/>
        <family val="2"/>
      </rPr>
      <t xml:space="preserve">With telescopic probe up to 101,6 cm; Temperature measurement range of -10°C to +60°C;
</t>
    </r>
    <r>
      <rPr>
        <sz val="12"/>
        <color indexed="8"/>
        <rFont val="Calibri"/>
        <family val="2"/>
      </rPr>
      <t>·</t>
    </r>
    <r>
      <rPr>
        <sz val="9.6"/>
        <color indexed="8"/>
        <rFont val="Calibri"/>
        <family val="2"/>
      </rPr>
      <t xml:space="preserve"> </t>
    </r>
    <r>
      <rPr>
        <sz val="12"/>
        <color indexed="8"/>
        <rFont val="Calibri"/>
        <family val="2"/>
      </rPr>
      <t xml:space="preserve">Accuracy for temperature measurement of  ± 0.3°C; Humidity measurement accuracy 3% HR;
This item includes: Straight probes for temperature, humidity and air flow measurements:
</t>
    </r>
    <r>
      <rPr>
        <sz val="12"/>
        <color indexed="8"/>
        <rFont val="Calibri"/>
        <family val="2"/>
      </rPr>
      <t>·</t>
    </r>
    <r>
      <rPr>
        <sz val="9.6"/>
        <color indexed="8"/>
        <rFont val="Calibri"/>
        <family val="2"/>
      </rPr>
      <t xml:space="preserve"> </t>
    </r>
    <r>
      <rPr>
        <sz val="12"/>
        <color indexed="8"/>
        <rFont val="Calibri"/>
        <family val="2"/>
      </rPr>
      <t>1 Telescope type probe;</t>
    </r>
    <r>
      <rPr>
        <sz val="12"/>
        <color indexed="8"/>
        <rFont val="Calibri"/>
        <family val="2"/>
      </rPr>
      <t>·</t>
    </r>
    <r>
      <rPr>
        <sz val="9.6"/>
        <color indexed="8"/>
        <rFont val="Calibri"/>
        <family val="2"/>
      </rPr>
      <t xml:space="preserve"> </t>
    </r>
    <r>
      <rPr>
        <sz val="12"/>
        <color indexed="8"/>
        <rFont val="Calibri"/>
        <family val="2"/>
      </rPr>
      <t xml:space="preserve">1 Telescope length of at least 100mm; 4 x non-rechargeable batteries and
</t>
    </r>
    <r>
      <rPr>
        <sz val="12"/>
        <color indexed="8"/>
        <rFont val="Calibri"/>
        <family val="2"/>
      </rPr>
      <t>·</t>
    </r>
    <r>
      <rPr>
        <sz val="9.6"/>
        <color indexed="8"/>
        <rFont val="Calibri"/>
        <family val="2"/>
      </rPr>
      <t xml:space="preserve"> </t>
    </r>
    <r>
      <rPr>
        <sz val="12"/>
        <color indexed="8"/>
        <rFont val="Calibri"/>
        <family val="2"/>
      </rPr>
      <t>1 Probe ranges and accuracies not below the equipment ranges and accuracies;</t>
    </r>
  </si>
  <si>
    <t>Driesen+Kern GmbH (TSI INC.) TSI9565-X + TSI964</t>
  </si>
  <si>
    <t>https://www.driesen-kern.de/produkte/luftgeschwindigkeit-volumenstrom/handmessgeraete/multifunktions-klimamessgeraet-tsi9565-x.php</t>
  </si>
  <si>
    <t>Germicidal UV-C for disinfection, portable</t>
  </si>
  <si>
    <t>Germicidal UV-C device for disinfection by direct irradiation, portable on wheels. Selective UV-C lamp (at 253.7 nm.) with high efficiency lighting with remote control (on/off), motion sensor (for more safety), timer, emergency stop button and visual control lamp (built in an external box), without microprocessor.
· All materials are tested for resistance to intense UV-C Rays. UV-C destroys airborne microbes, bacteria, mold and virus which are exposed by the light; Provide a minimum UV-C irradiance of 40 µW/cm2 ;
· UV-C lamp working up to 18000 hours; The unit is on wheels.
· Power supply: 230 V 50/60Hz (110 V on request)</t>
  </si>
  <si>
    <t>Light Progress S.r.L.
UV-STICK-E2/75H-ST-NX-NT (Light progress) + external switch-box (TTM)</t>
  </si>
  <si>
    <t xml:space="preserve">https://health.lightprogress.it/en/prodotti/uv-stick-nx-al-uv-stick-nx-st-1_45.html </t>
  </si>
  <si>
    <t>Airflow test device set</t>
  </si>
  <si>
    <t>Airflow test device check air, current indicator produces a harmless cloud of smoke that floats freely and easily, because it has the same density as ambient air. Consequently, slight air currents become visible to easily identify leaks and test the integrity of air-tight systems.
· Airflow test device generates non-corrosive non-toxic white smoke to visualize airflow movements;
· Odorless smoke; oil-free smoke;
· Refill cartridges made of clear plastic; each cartridge generates smoke up to approx. 3 minutes.
This item includes:
· 3 cartridges (no sealing caps needed); 1 Ni-Cd rechargeable battery (7,2 V, 1,4 Ah) and 1 carrying case.</t>
  </si>
  <si>
    <t>Dräger Safety AG 6400761, 8316993</t>
  </si>
  <si>
    <t>https://www.draeger.com/Products/Content/flow-check-pi-9046525-en-gb.pdf</t>
  </si>
  <si>
    <t>Refill for Airflow test device</t>
  </si>
  <si>
    <r>
      <t xml:space="preserve">Refill cartridges made of clear plastic. Each cartridge generates smoke up to approx. 3 minutes (continuous use).
· White smoke generated by the cartridges to visualize airflow is non-corrosive and non-toxic
This item includes:
</t>
    </r>
    <r>
      <rPr>
        <sz val="12"/>
        <color indexed="8"/>
        <rFont val="Calibri"/>
        <family val="2"/>
      </rPr>
      <t>·</t>
    </r>
    <r>
      <rPr>
        <sz val="9.6"/>
        <color indexed="8"/>
        <rFont val="Calibri"/>
        <family val="2"/>
      </rPr>
      <t xml:space="preserve"> </t>
    </r>
    <r>
      <rPr>
        <sz val="12"/>
        <color indexed="8"/>
        <rFont val="Calibri"/>
        <family val="2"/>
      </rPr>
      <t>4 bags with 3 refill cartridges in each bag</t>
    </r>
  </si>
  <si>
    <t>Dräger Safety AG 6400812</t>
  </si>
  <si>
    <t>First aid kit for laboratories</t>
  </si>
  <si>
    <t>First Aid Kit for laboratories, with additional eye rinsing bottle, wall mounted, lockable cupboard, door with sealing gasket.
This item includes:
First Aid Case, designed for mobile and stationary use and 141 items: adhesive tapes, adhesive plasters, finger tip adhesive plasters; wound dressing; dressing sachets in different sizes; surgical sheets, gauze bandages in different sizes; fixation bandages; compress; eye pads or eye compress; instant cold packs; rescue covers or thermal emergency blankets metallized polyester foil; triangular bandages; scissors; disposable gloves and PE-bags.
· Plum Emergency eyewash wall station DUO: Dust prof wall station containing: 1 bottle ph Neutral DUO (500ml) and 1 bottle eye wash DUO  with pictogram and mirror. Suitable for work  areas where there is a risk of acids, alkali or foreign matter getting into the eye. Easy to open in an emergency.</t>
  </si>
  <si>
    <t>SÖHNGEN DIN 13169 (Filling: Industry norm);  0301155, 0303008 and 4862</t>
  </si>
  <si>
    <t xml:space="preserve">https://en.soehngen.com/products/first-aid/first-aid-equipment-with-din-13169/ </t>
  </si>
  <si>
    <t>Tripod stand for plastic bags of 2 lt</t>
  </si>
  <si>
    <t>Tri-pod stand for laboratory waste bags of 2 liters. Made of epoxy-coated steel wire. Sturdy tripod-design, very stable with rubber feet.</t>
  </si>
  <si>
    <t>Ratiolab GmbH 7001400</t>
  </si>
  <si>
    <t>http://ratiolab.com/en/autoclavable-bags-dispenser-box/787-table-stand-height-25-cm-for-waste-disposal-bags-200-x-300-mm-73269098.html</t>
  </si>
  <si>
    <t>Biohazard disposal bags 2.5 lt</t>
  </si>
  <si>
    <r>
      <t xml:space="preserve">Red biohazard disposal bags with warning label/sterilization indicator printed. Also printed with precautionary procedures in four languages: English, French, German and Spanish. Made of Polypropylene. Capacity: approx. 2,5 lt. Extra heavy-duty with thickness of 2 ml  
</t>
    </r>
    <r>
      <rPr>
        <sz val="12"/>
        <color indexed="8"/>
        <rFont val="Calibri"/>
        <family val="2"/>
      </rPr>
      <t>·</t>
    </r>
    <r>
      <rPr>
        <sz val="9.6"/>
        <color indexed="8"/>
        <rFont val="Calibri"/>
        <family val="2"/>
      </rPr>
      <t xml:space="preserve"> </t>
    </r>
    <r>
      <rPr>
        <sz val="12"/>
        <color indexed="8"/>
        <rFont val="Calibri"/>
        <family val="2"/>
      </rPr>
      <t xml:space="preserve">Liquid tight seal with heat resistant up to135°C; </t>
    </r>
    <r>
      <rPr>
        <sz val="9.6"/>
        <color indexed="8"/>
        <rFont val="Calibri"/>
        <family val="2"/>
      </rPr>
      <t xml:space="preserve"> </t>
    </r>
    <r>
      <rPr>
        <sz val="12"/>
        <color indexed="8"/>
        <rFont val="Calibri"/>
        <family val="2"/>
      </rPr>
      <t xml:space="preserve">Supplied in roll with perforated lip for easy tear off
</t>
    </r>
    <r>
      <rPr>
        <sz val="12"/>
        <color indexed="8"/>
        <rFont val="Calibri"/>
        <family val="2"/>
      </rPr>
      <t>·</t>
    </r>
    <r>
      <rPr>
        <sz val="9.6"/>
        <color indexed="8"/>
        <rFont val="Calibri"/>
        <family val="2"/>
      </rPr>
      <t xml:space="preserve"> </t>
    </r>
    <r>
      <rPr>
        <sz val="12"/>
        <color indexed="8"/>
        <rFont val="Calibri"/>
        <family val="2"/>
      </rPr>
      <t xml:space="preserve">Extra thick, Extra Strong High Temperature Bags Reduce Autoclave Time. Autoclavable to 135°C. Feature a sterilization indicator patch that darkens when exposed to steam sterilization for 20 minutes </t>
    </r>
  </si>
  <si>
    <t>H-B Instrument / SP Scienceware (BelArt) F13165-1419</t>
  </si>
  <si>
    <t>https://www.belart.com/bel-art-f13165-1419-polypropylene-super-strength-red-biohazard-disposal-bags-with-warning-label-and-sterilization-indicator-patch-2-4-gallon-14-width-x-19-height-x-2-0-mil-thick-pack-of-200.html</t>
  </si>
  <si>
    <t>Stand for plastic bags of 30 lt</t>
  </si>
  <si>
    <t>Stand for plastic bags of 30 lt. It keeps bags open and securely supported on these lightweight, stainless steel wire frames. Polypropylene bottom serves as a containment tray in the event of bag leakage and is safety orange in color for easy identification as a biohazard containment system. Heat resistant up to 121 °C, chemical resistant. Dishwasher-safe; autoclavable at 121°C (250°F).</t>
  </si>
  <si>
    <t>H-B Instrument / SP Scienceware (BelArt)	F13192-0002</t>
  </si>
  <si>
    <t>https://www.belart.com/bel-art-f13192-0002-clavies-biohazard-bag-holder-14-x-14-x-21-5-holds-24-x-30-bags.html</t>
  </si>
  <si>
    <t>Sharps containers with lids  2 lt</t>
  </si>
  <si>
    <r>
      <t xml:space="preserve">Yellow sharps disposable container with lids made of polypropylene 2 lt.
</t>
    </r>
    <r>
      <rPr>
        <sz val="12"/>
        <color indexed="8"/>
        <rFont val="Calibri"/>
        <family val="2"/>
      </rPr>
      <t>·</t>
    </r>
    <r>
      <rPr>
        <sz val="9.6"/>
        <color indexed="8"/>
        <rFont val="Calibri"/>
        <family val="2"/>
      </rPr>
      <t xml:space="preserve"> </t>
    </r>
    <r>
      <rPr>
        <sz val="12"/>
        <color indexed="8"/>
        <rFont val="Calibri"/>
        <family val="2"/>
      </rPr>
      <t xml:space="preserve">Sharp container with temporary and permanent closure (permanent closure prevents waste leakage)
</t>
    </r>
    <r>
      <rPr>
        <sz val="12"/>
        <color indexed="8"/>
        <rFont val="Calibri"/>
        <family val="2"/>
      </rPr>
      <t>·</t>
    </r>
    <r>
      <rPr>
        <sz val="9.6"/>
        <color indexed="8"/>
        <rFont val="Calibri"/>
        <family val="2"/>
      </rPr>
      <t xml:space="preserve"> </t>
    </r>
    <r>
      <rPr>
        <sz val="12"/>
        <color indexed="8"/>
        <rFont val="Calibri"/>
        <family val="2"/>
      </rPr>
      <t xml:space="preserve">Practical opening system with wide opening for the disposal of larger objects
</t>
    </r>
    <r>
      <rPr>
        <sz val="12"/>
        <color indexed="8"/>
        <rFont val="Calibri"/>
        <family val="2"/>
      </rPr>
      <t>·</t>
    </r>
    <r>
      <rPr>
        <sz val="9.6"/>
        <color indexed="8"/>
        <rFont val="Calibri"/>
        <family val="2"/>
      </rPr>
      <t xml:space="preserve"> </t>
    </r>
    <r>
      <rPr>
        <sz val="12"/>
        <color indexed="8"/>
        <rFont val="Calibri"/>
        <family val="2"/>
      </rPr>
      <t>Needles removal and printed with biohazard symbols.</t>
    </r>
  </si>
  <si>
    <t>Apmedical DISPO 2</t>
  </si>
  <si>
    <t>https://www.apmedical.it/eng/sharps-containers/dispo-line.html</t>
  </si>
  <si>
    <t xml:space="preserve">5.2.2 Disinfectants	</t>
  </si>
  <si>
    <t>Chlorine disinfectant</t>
  </si>
  <si>
    <t>For simultaneous disinfecting in the laboratory and medical field. Based on NaDCC (sodium dichloroisocyanurate). 
· Weight of tablet 6 g. Recommended active chlorine content for acinetobacter bactericidal, (Clostridium difficile (also spores), E. Coli, Enterococcus, Klebsiella, Pseudomonas and Staphylococcus (MRSA) (tested acc. to EN 1276).
· Contains 1000 ppm - this corresponds to a dosage of one tablet in 1 litre water.</t>
  </si>
  <si>
    <t>Medentech/Kersia Klorspet 87</t>
  </si>
  <si>
    <t>http://www.medentech.com/index.php?id=759</t>
  </si>
  <si>
    <t>Liquid soap for laboratory, 1 lt</t>
  </si>
  <si>
    <r>
      <t xml:space="preserve">Liquid soap, mild, fragrance- and colorant free washing lotion with good skin tolerance for normal skin.
cleanses with a mild formula.
</t>
    </r>
    <r>
      <rPr>
        <sz val="12"/>
        <color indexed="8"/>
        <rFont val="Calibri"/>
        <family val="2"/>
      </rPr>
      <t>·</t>
    </r>
    <r>
      <rPr>
        <sz val="9.6"/>
        <color indexed="8"/>
        <rFont val="Calibri"/>
        <family val="2"/>
      </rPr>
      <t xml:space="preserve"> S</t>
    </r>
    <r>
      <rPr>
        <sz val="12"/>
        <color indexed="8"/>
        <rFont val="Calibri"/>
        <family val="2"/>
      </rPr>
      <t xml:space="preserve">kin neutral pH-value: Skin-neutral pH value 5,5; Contains skin-mild;
</t>
    </r>
    <r>
      <rPr>
        <sz val="12"/>
        <color indexed="8"/>
        <rFont val="Calibri"/>
        <family val="2"/>
      </rPr>
      <t>·</t>
    </r>
    <r>
      <rPr>
        <sz val="9.6"/>
        <color indexed="8"/>
        <rFont val="Calibri"/>
        <family val="2"/>
      </rPr>
      <t xml:space="preserve"> S</t>
    </r>
    <r>
      <rPr>
        <sz val="12"/>
        <color indexed="8"/>
        <rFont val="Calibri"/>
        <family val="2"/>
      </rPr>
      <t>uitable also for sensitive skin; Free of fragrances and colorants; Free of parabens</t>
    </r>
  </si>
  <si>
    <t>Bode Chemie GmbH/Paul Hartmann 981329</t>
  </si>
  <si>
    <t>https://productcatalogue.bode-chemie.com/products/hands/baktolin_pure.php</t>
  </si>
  <si>
    <t>Disinfectant for hands, 1 lt</t>
  </si>
  <si>
    <r>
      <t xml:space="preserve">Disinfectant for hands 1lt bottle. Comprehensively effective against bacteria, yeasts and enveloped viruses as well as noro-, adeno- and rotavirus particularly skin-friendly and moisturizing.
</t>
    </r>
    <r>
      <rPr>
        <sz val="12"/>
        <color indexed="8"/>
        <rFont val="Calibri"/>
        <family val="2"/>
      </rPr>
      <t>·</t>
    </r>
    <r>
      <rPr>
        <sz val="9.6"/>
        <color indexed="8"/>
        <rFont val="Calibri"/>
        <family val="2"/>
      </rPr>
      <t xml:space="preserve"> I</t>
    </r>
    <r>
      <rPr>
        <sz val="12"/>
        <color indexed="8"/>
        <rFont val="Calibri"/>
        <family val="2"/>
      </rPr>
      <t xml:space="preserve">ncreases skin moisture, maintains skin elasticity and, with regular use, prevents rough and chapped skin1); excellent tolerance even with long-term use;
</t>
    </r>
    <r>
      <rPr>
        <sz val="12"/>
        <color indexed="8"/>
        <rFont val="Calibri"/>
        <family val="2"/>
      </rPr>
      <t>·</t>
    </r>
    <r>
      <rPr>
        <sz val="9.6"/>
        <color indexed="8"/>
        <rFont val="Calibri"/>
        <family val="2"/>
      </rPr>
      <t xml:space="preserve"> </t>
    </r>
    <r>
      <rPr>
        <sz val="12"/>
        <color indexed="8"/>
        <rFont val="Calibri"/>
        <family val="2"/>
      </rPr>
      <t>Maintains the skin's natural pH; excellent immediate effect; Free of dyes and fragrances.</t>
    </r>
  </si>
  <si>
    <t xml:space="preserve">Dangerous cargo
UN 1987, Class 3, PG III </t>
  </si>
  <si>
    <t>Bode Chemie GmbH/Paul Hartmann 980391</t>
  </si>
  <si>
    <t>https://productcatalogue.bode-chemie.com/products/hands/sterillium_classic_pure.php</t>
  </si>
  <si>
    <t>Cleaner and disinfectant for instruments, 2 lt</t>
  </si>
  <si>
    <t>Aldehyde-free instrument disinfectant with excellent cleaning power with excellent cleaning performance. Compatible with preparations based on other active ingredients High material compatibility; pleasant smell; low use concentrations ensure high level of efficiency.</t>
  </si>
  <si>
    <t xml:space="preserve">Dangerous cargo CAO
UN 1903, Class 8, PG III </t>
  </si>
  <si>
    <t>Bode Chemie GmbH/Paul Hartmann 980320</t>
  </si>
  <si>
    <t>https://productcatalogue.bode-chemie.com/products/instruments/bomix_plus.php</t>
  </si>
  <si>
    <t>Disinfectant for alcohol-resistant surfaces, 5 lt</t>
  </si>
  <si>
    <t>Bacillol AF, Alcohol-based rapid disinfectant for disinfecting alcohol-resistant surfaces, with extensive spectrum of activity. Suitable for spray-wipe disinfection method. pH 6 (20°C) and free from aldehyde.
This item includes: a bottle of 5 lt.</t>
  </si>
  <si>
    <t>Bode Chemie GmbH/Paul Hartmann 980217. Bacillol AF, 5 l</t>
  </si>
  <si>
    <t>https://productcatalogue.bode-chemie.com/products/surface/bacillol_af.php</t>
  </si>
  <si>
    <t>Spray dispenser bottles 1 lt</t>
  </si>
  <si>
    <r>
      <t xml:space="preserve">Pressure less spray bottle made of LDPE with long-life hand pump with internal flexible tube.
</t>
    </r>
    <r>
      <rPr>
        <sz val="12"/>
        <color indexed="8"/>
        <rFont val="Calibri"/>
        <family val="2"/>
      </rPr>
      <t>·</t>
    </r>
    <r>
      <rPr>
        <sz val="9.6"/>
        <color indexed="8"/>
        <rFont val="Calibri"/>
        <family val="2"/>
      </rPr>
      <t xml:space="preserve"> </t>
    </r>
    <r>
      <rPr>
        <sz val="12"/>
        <color indexed="8"/>
        <rFont val="Calibri"/>
        <family val="2"/>
      </rPr>
      <t xml:space="preserve">Chemical resistant and long-life hand pump, media-contacting parts PP, PE and stainless steel
</t>
    </r>
    <r>
      <rPr>
        <sz val="12"/>
        <color indexed="8"/>
        <rFont val="Calibri"/>
        <family val="2"/>
      </rPr>
      <t>·</t>
    </r>
    <r>
      <rPr>
        <sz val="9.6"/>
        <color indexed="8"/>
        <rFont val="Calibri"/>
        <family val="2"/>
      </rPr>
      <t xml:space="preserve"> </t>
    </r>
    <r>
      <rPr>
        <sz val="12"/>
        <color indexed="8"/>
        <rFont val="Calibri"/>
        <family val="2"/>
      </rPr>
      <t xml:space="preserve">Nozzle 0.6 mm diameter, nozzle steplessly adjustable
</t>
    </r>
    <r>
      <rPr>
        <sz val="12"/>
        <color indexed="8"/>
        <rFont val="Calibri"/>
        <family val="2"/>
      </rPr>
      <t>·</t>
    </r>
    <r>
      <rPr>
        <sz val="9.6"/>
        <color indexed="8"/>
        <rFont val="Calibri"/>
        <family val="2"/>
      </rPr>
      <t xml:space="preserve"> </t>
    </r>
    <r>
      <rPr>
        <sz val="12"/>
        <color indexed="8"/>
        <rFont val="Calibri"/>
        <family val="2"/>
      </rPr>
      <t xml:space="preserve">Spray volume per stroke: 1.2 ml ± 0.1 with a nozzle diameter of 0,6 mm and hand-operated spray trigger
</t>
    </r>
    <r>
      <rPr>
        <sz val="12"/>
        <color indexed="8"/>
        <rFont val="Calibri"/>
        <family val="2"/>
      </rPr>
      <t>·</t>
    </r>
    <r>
      <rPr>
        <sz val="9.6"/>
        <color indexed="8"/>
        <rFont val="Calibri"/>
        <family val="2"/>
      </rPr>
      <t xml:space="preserve"> </t>
    </r>
    <r>
      <rPr>
        <sz val="12"/>
        <color indexed="8"/>
        <rFont val="Calibri"/>
        <family val="2"/>
      </rPr>
      <t>Pull-trigger with lockable function; stepless adjustable nozzle
This item includes 2 bottles with 1 spray head per bottle</t>
    </r>
  </si>
  <si>
    <t>Bürkle GmbH 0309-1100</t>
  </si>
  <si>
    <t xml:space="preserve">https://www.buerkle.de/en/spray-bottle#similar </t>
  </si>
  <si>
    <t>Detergent liquid, 9.1 lt</t>
  </si>
  <si>
    <r>
      <t xml:space="preserve">Liquid, highly alkaline cleaning concentrate for automated cleaning of laboratory glassware und reusable laboratory material. Rinsable without residues and guarantees therefore consistent and error-free results. With a broad cleaning spectrum and excellent results even at low concentrations.
</t>
    </r>
    <r>
      <rPr>
        <sz val="12"/>
        <color indexed="8"/>
        <rFont val="Calibri"/>
        <family val="2"/>
      </rPr>
      <t>·</t>
    </r>
    <r>
      <rPr>
        <sz val="9.6"/>
        <color indexed="8"/>
        <rFont val="Calibri"/>
        <family val="2"/>
      </rPr>
      <t xml:space="preserve"> </t>
    </r>
    <r>
      <rPr>
        <sz val="12"/>
        <color indexed="8"/>
        <rFont val="Calibri"/>
        <family val="2"/>
      </rPr>
      <t xml:space="preserve">High cleaning performance due to excellent dispersing capabilities, effective against stubborn deposits
</t>
    </r>
    <r>
      <rPr>
        <sz val="12"/>
        <color indexed="8"/>
        <rFont val="Calibri"/>
        <family val="2"/>
      </rPr>
      <t>·</t>
    </r>
    <r>
      <rPr>
        <sz val="9.6"/>
        <color indexed="8"/>
        <rFont val="Calibri"/>
        <family val="2"/>
      </rPr>
      <t xml:space="preserve"> </t>
    </r>
    <r>
      <rPr>
        <sz val="12"/>
        <color indexed="8"/>
        <rFont val="Calibri"/>
        <family val="2"/>
      </rPr>
      <t>Phosphate- and surfactant-free, no release of phosphates and surfactants into waste water.</t>
    </r>
  </si>
  <si>
    <t>Dangerous cargo
UN 1814, Class 8, PG II</t>
  </si>
  <si>
    <t>Borer Chemie AG DECONEX 22 HPF-x</t>
  </si>
  <si>
    <t xml:space="preserve">https://www.borer.ch/pdf_files.php?type=prodinfo&amp;file=pdf_files/Laboratory/english/Product%20datasheets/deconex_22_HPF-x_EN.pdf </t>
  </si>
  <si>
    <t>5.3 WASTE MANAGEMENT</t>
  </si>
  <si>
    <t xml:space="preserve">5.3.1 Waste management reagents	</t>
  </si>
  <si>
    <t>Phenol, 1 kg</t>
  </si>
  <si>
    <r>
      <t xml:space="preserve">Phenol for laboratory use. Empirical formula C6H6O. CAS No 108-95-2.
</t>
    </r>
    <r>
      <rPr>
        <sz val="12"/>
        <color indexed="8"/>
        <rFont val="Calibri"/>
        <family val="2"/>
      </rPr>
      <t>·</t>
    </r>
    <r>
      <rPr>
        <sz val="9.6"/>
        <color indexed="8"/>
        <rFont val="Calibri"/>
        <family val="2"/>
      </rPr>
      <t xml:space="preserve"> </t>
    </r>
    <r>
      <rPr>
        <sz val="12"/>
        <color indexed="8"/>
        <rFont val="Calibri"/>
        <family val="2"/>
      </rPr>
      <t>Molar mass 94,11 g/mol; Density 1,07 g/cm³; Boiling point 182 °C;
·</t>
    </r>
    <r>
      <rPr>
        <sz val="9.6"/>
        <color indexed="8"/>
        <rFont val="Calibri"/>
        <family val="2"/>
      </rPr>
      <t xml:space="preserve"> </t>
    </r>
    <r>
      <rPr>
        <sz val="12"/>
        <color indexed="8"/>
        <rFont val="Calibri"/>
        <family val="2"/>
      </rPr>
      <t xml:space="preserve">Flash point 81 °C; Melting point 42 °C.
</t>
    </r>
    <r>
      <rPr>
        <sz val="12"/>
        <color theme="1"/>
        <rFont val="Calibri"/>
        <family val="2"/>
        <scheme val="minor"/>
      </rPr>
      <t xml:space="preserve">
</t>
    </r>
    <r>
      <rPr>
        <sz val="12"/>
        <color rgb="FF0070C0"/>
        <rFont val="Calibri"/>
        <family val="2"/>
        <scheme val="minor"/>
      </rPr>
      <t>Subject to availability from our supplier. Product lead-time may be longer than usual. Please contact your GDF Country Supply Officer for further information</t>
    </r>
  </si>
  <si>
    <t>Carl Roth GmbH 0040.2</t>
  </si>
  <si>
    <t>https://www.carlroth.com/com/en/determination-of-viscosity/phenol/p/0040.2</t>
  </si>
  <si>
    <t xml:space="preserve">5.3.2 Waste management consumables	</t>
  </si>
  <si>
    <t>Safety box for liquids, 2 lt</t>
  </si>
  <si>
    <t>30 units</t>
  </si>
  <si>
    <t>Safety box for liquid. Round and transparent disposable container made of Polyethylen (PE). Volume 2 Liter. Leakage proof with large opening with screw cap; With labelling.</t>
  </si>
  <si>
    <t>Sarstedt AG 77.1515</t>
  </si>
  <si>
    <t>https://www.sarstedt.com/en/products/diagnostic/multi-safe/boxes/product/dmsarproducts/specificationPdf/Product/77.1515/</t>
  </si>
  <si>
    <t>Bench-top biohazard waste container for solids, 10 lt</t>
  </si>
  <si>
    <r>
      <t xml:space="preserve">Bench-top biohazard waste container for solids, 10 lt with inner biohazard plastic bag.
. Printed with large, bright, biohazard graphics;
</t>
    </r>
    <r>
      <rPr>
        <sz val="12"/>
        <color indexed="8"/>
        <rFont val="Calibri"/>
        <family val="2"/>
      </rPr>
      <t>·</t>
    </r>
    <r>
      <rPr>
        <sz val="8.4"/>
        <color indexed="8"/>
        <rFont val="Calibri"/>
        <family val="2"/>
      </rPr>
      <t xml:space="preserve"> </t>
    </r>
    <r>
      <rPr>
        <sz val="12"/>
        <color indexed="8"/>
        <rFont val="Calibri"/>
        <family val="2"/>
      </rPr>
      <t xml:space="preserve">Suitable for closing and incineration after fill up the container;
</t>
    </r>
    <r>
      <rPr>
        <sz val="12"/>
        <color indexed="8"/>
        <rFont val="Calibri"/>
        <family val="2"/>
      </rPr>
      <t>· When the box is full, pull the flap to a closed position and the entire unit is ready for incineration;
·</t>
    </r>
    <r>
      <rPr>
        <sz val="8.4"/>
        <color indexed="8"/>
        <rFont val="Calibri"/>
        <family val="2"/>
      </rPr>
      <t xml:space="preserve"> </t>
    </r>
    <r>
      <rPr>
        <sz val="12"/>
        <color indexed="8"/>
        <rFont val="Calibri"/>
        <family val="2"/>
      </rPr>
      <t>Packaged flat to save space and shipping costs, the carton and inner bag can be assembled in seconds.</t>
    </r>
  </si>
  <si>
    <t>Scienceware (Bel-Art) 132050002</t>
  </si>
  <si>
    <t>https://www.belart.com/bel-art-f13205-0002-cardboard-biohazard-incinerator-cartons-8-x-8-x-10-benchtop-model-pack-of-6.html</t>
  </si>
  <si>
    <t>Waste container for liquids, 4 lt</t>
  </si>
  <si>
    <t>Safety Waste System for Laboratory Liquid Chemical &amp; Biological Waste, made of HDPE. For acid, base and alcohol waste. Capacity 4 liters. Translucent container and leak proof with screw cap with seal.
This Item includes: One (1) removable funnel: Made of Polypropylene with diameter of funnel 140 mm. External ribbing or alternative system to prevent air lock. Closure/adapter includes vent with polypropylene/PTFE vent plug that releases pressure during pouring, and prevents emissions during use.</t>
  </si>
  <si>
    <t>Nalge Nunc International Corp. 6379-0004</t>
  </si>
  <si>
    <t>https://www.thermofisher.com/order/catalog/product/6379-0004#/6379-0004</t>
  </si>
  <si>
    <t>6. LABORATORY EQUIPMENT</t>
  </si>
  <si>
    <t>6.1 UPS AND SOLAR PANELS</t>
  </si>
  <si>
    <t>6.1.1 UPSs</t>
  </si>
  <si>
    <t>UPS 700 VA with battery pack</t>
  </si>
  <si>
    <r>
      <t xml:space="preserve">On-Line UPS  designed with double conversion technology. Capacity  of 700 VA  with pure sinewave voltage output, with protection for overcharge, with short circuit and with emergency power off (EPO); and with USB and RS 232; 4x IEC 320 C 13 output sockets; 
</t>
    </r>
    <r>
      <rPr>
        <sz val="12"/>
        <color indexed="8"/>
        <rFont val="Calibri"/>
        <family val="2"/>
      </rPr>
      <t>·</t>
    </r>
    <r>
      <rPr>
        <sz val="8.4"/>
        <color indexed="8"/>
        <rFont val="Calibri"/>
        <family val="2"/>
      </rPr>
      <t xml:space="preserve"> </t>
    </r>
    <r>
      <rPr>
        <sz val="12"/>
        <color indexed="8"/>
        <rFont val="Calibri"/>
        <family val="2"/>
      </rPr>
      <t xml:space="preserve">120 V Version 60/70/80 VAC - 144 VAC or 230 V Version 120/140/160 VAC - 276 VAC, 50/60 Hz frequency in/out with autosensing. 
</t>
    </r>
    <r>
      <rPr>
        <sz val="12"/>
        <color indexed="8"/>
        <rFont val="Calibri"/>
        <family val="2"/>
      </rPr>
      <t>·</t>
    </r>
    <r>
      <rPr>
        <sz val="8.4"/>
        <color indexed="8"/>
        <rFont val="Calibri"/>
        <family val="2"/>
      </rPr>
      <t xml:space="preserve"> </t>
    </r>
    <r>
      <rPr>
        <sz val="12"/>
        <color indexed="8"/>
        <rFont val="Calibri"/>
        <family val="2"/>
      </rPr>
      <t xml:space="preserve">Audible alarms: low battery, working in backup mode, overcharge and faults
</t>
    </r>
    <r>
      <rPr>
        <sz val="12"/>
        <color indexed="8"/>
        <rFont val="Calibri"/>
        <family val="2"/>
      </rPr>
      <t>·</t>
    </r>
    <r>
      <rPr>
        <sz val="8.4"/>
        <color indexed="8"/>
        <rFont val="Calibri"/>
        <family val="2"/>
      </rPr>
      <t xml:space="preserve"> </t>
    </r>
    <r>
      <rPr>
        <sz val="12"/>
        <color indexed="8"/>
        <rFont val="Calibri"/>
        <family val="2"/>
      </rPr>
      <t xml:space="preserve">Product with 2 years warranty; maintenance free and sealed gel batteries
</t>
    </r>
    <r>
      <rPr>
        <sz val="12"/>
        <color indexed="8"/>
        <rFont val="Calibri"/>
        <family val="2"/>
      </rPr>
      <t>This item i</t>
    </r>
    <r>
      <rPr>
        <sz val="12"/>
        <color indexed="8"/>
        <rFont val="Calibri"/>
        <family val="2"/>
      </rPr>
      <t xml:space="preserve">ncludes 1 UPS and 1 battery pack </t>
    </r>
  </si>
  <si>
    <t>General cargo UN 2800
Valve Regulated Lead Acid Battery: UN 2800 Class 8 Packing group not restricted as per special provision A48 / A67</t>
  </si>
  <si>
    <t>Powercom Co. 
for Multimatic Edelstrom GmbH
VGD-700</t>
  </si>
  <si>
    <t>https://www.upspowercom.com/UPS-VGD.jsp</t>
  </si>
  <si>
    <t>Battery pack set for UPS 700 VA</t>
  </si>
  <si>
    <t>Battery pack for UPS 700 VA, to amplify the existing back up time of the UPS for up to 150 min duration with full load; with interface to connect the UPS via polarized terminals
· Built-in battery charger; 
 · Auto select 50/60Hz 220/230/240v +/- 2 % Sinus, with UPS software. 
· Product with 2 years warranty; maintenance free and sealed gel batteries
This item included 5 x Battery pack</t>
  </si>
  <si>
    <t>Powercom Co. 
for Multimatic Edelstrom GmbH
BEM 1/4</t>
  </si>
  <si>
    <t>UPS 3000 VA with battery pack</t>
  </si>
  <si>
    <r>
      <t xml:space="preserve">On-Line UPS  designed with pure sinewave voltage output. Capacity  of 3000 VA   with protection for overcharge and short circuit, with digital display for: In/out voltage and frequency, output power, output current, time left, load level, faults (shown on LCD display) - working mode shown by LED lights.
</t>
    </r>
    <r>
      <rPr>
        <sz val="12"/>
        <color indexed="8"/>
        <rFont val="Calibri"/>
        <family val="2"/>
      </rPr>
      <t xml:space="preserve">· 120V version 60/70/80VAC-144 VAC or  230V version 120/140/160 VAC-276 VAC;
· LAN ports protection with 1 network transient protector (2x RJ 45); 
· 8x IEC 320 C13 output sockets with interface communication ports: USB and RS 232;
· Audible alarms: low battery, working in backup mode, overcharge and faults;
· Product with 2 years warranty; maintenance free and sealed gel batteries
·  This item includes 1 UPS and 1 battery pack </t>
    </r>
  </si>
  <si>
    <t>Powercom Co. 
for Multimatic Edelstrom GmbH
VGD-3000</t>
  </si>
  <si>
    <t>Battery pack set for UPS 3000 VA</t>
  </si>
  <si>
    <r>
      <t xml:space="preserve">Battery pack set for UPS 3000 VA, to amplify the existing back up time of the UPS for up to 70 minutes with 3x battery packs; with interface to connect the UPS via polarized terminals
</t>
    </r>
    <r>
      <rPr>
        <sz val="12"/>
        <color indexed="8"/>
        <rFont val="Calibri"/>
        <family val="2"/>
      </rPr>
      <t>· Built-in battery charger; 
·Auto select 50/60Hz 220/230/240v +/- 2 % Sinus, with UPS software. 
· Product with 2 years warranty; maintenance free and sealed gel batteries
· This item includes 3 battery pack</t>
    </r>
  </si>
  <si>
    <t>Powercom Co. 
for Multimatic Edelstrom GmbH
BEM 2/2</t>
  </si>
  <si>
    <t>6.1.2 Solar panels</t>
  </si>
  <si>
    <t>Solar panel generator system 750 W</t>
  </si>
  <si>
    <t>Solar panel generator to power laboratory equipment, compatible with GeneXpert-4 module. Use per day of at least eight (8) hours of continuous operation. This item includes:
· 4 photovoltaic panels: Monocrystalline silicon solar cells; Maximum voltage of 1000 VDC; Nominal power of 200 Wp; Number of cells: 72 (6x12); Panel efficiency of 13%; Operating temp range of -40°C to 85°C; Junction box IP67 with 3 bypass diodes and  nominal power output 90% for at least 10 years;
· Solid state photovoltaic charge controller: Automatic voltage selection 12 or 24 V;  Operation temp range of -35°C to 60°C; Self-consumption &lt; 10mA; Maximum load: 30A; With digital display; Battery overcharge protection;  Circuit protection against overvoltage and undervoltage;
· Battery bank: consisting of 8 batteries SB 6/330A; High Quality VRLA Solar Battery; Capacity 330 Ah; Voltage of 6 V and battery bank: 24 V; Excellent high rate charge/discharge; Max. depth of discharge to 70% of rated capacity; Life cycle at 30% capacity are &gt; 3000 cycles that means more that 8 years;
· Inverter: Pure sine wave output switchable 100 -120 VAC or 200 -240 VAC; Output frequency 50/60; Efficiency 94 %; Controlled by microprocessor; Maximum output p+E50ower of at least 1.5 kW (at 25°C); Input voltage (DC): 12 or 24 V; Output voltage (AC): 120 V or 220 V +/- 3%;
· All needed cables and connectors and support stand.</t>
  </si>
  <si>
    <t>TTM Technologie Transfer Marburg e.V. / Victron	AT106493 special production</t>
  </si>
  <si>
    <t>https://www.victronenergy.com/solar-pv-panels/bluesolar-panels</t>
  </si>
  <si>
    <t>6.2 AUTOCLAVES</t>
  </si>
  <si>
    <t>6.2.1 Horizontal Autoclaves</t>
  </si>
  <si>
    <t>Horizontal benchtop Autoclave 90lt</t>
  </si>
  <si>
    <r>
      <t xml:space="preserve">Horizontal benchtop autoclave 90lt. Integrated, separate steam generator with housing, support frame and pressure vessel made of corrosion-resistant stainless steel;
• Temperature and pressure range 140°C, 4 bar (except for Systec D-23);
• LCD display and fully automatic microprocessor control; number of sterilization programs: Up to 25;
• Code-secured access rights for changing parameters and further safety-relevant intervention;
• Internal memory for storing up to 500 sterilization cycles; timer for starting programs;
• Autofill: automatic demineralized water feed for steam generation; flexible PT-100 temperature sensor.
• Additional temperature sensor in condense exhaust.
• RS-232 and RS-485 interfaces for external data transmission (network-compatible).
</t>
    </r>
    <r>
      <rPr>
        <sz val="12"/>
        <color indexed="30"/>
        <rFont val="Calibri"/>
        <family val="2"/>
      </rPr>
      <t>Please add to your request the  UPS 3000 VA with its battery pack, the accessories (Air exhaust filters, Bucket waste sterilization, Wire-mesh basket  printer) and the installation and training. The air compressor is an optional item to have a rapid re-cooling, for which support pressure is required.</t>
    </r>
  </si>
  <si>
    <t>Systec, DX90 (2090, 9910, 9603, 1042, 2046, 8030)</t>
  </si>
  <si>
    <t xml:space="preserve">https://www.systec-lab.de/wp-content/uploads/2021/03/12_2020%20Systec%20Laboratory%20Autoclaves%20V-%20and%20D-Series.pdf </t>
  </si>
  <si>
    <t>Air exhaust filters for horizontal benchtop Autoclave 90lt</t>
  </si>
  <si>
    <r>
      <t xml:space="preserve">For the sterilization of hazardous biological substances, Systec autoclaves can be fitted with an optional air exhaust filtration system. The autoclavable sterile filter, consisting of a filter cartridge with PTFE membrane of pore size 0.2 µm, is installed in a pressure-proof housing and can be quickly changed at any time. 
</t>
    </r>
    <r>
      <rPr>
        <sz val="12"/>
        <color indexed="8"/>
        <rFont val="Calibri"/>
        <family val="2"/>
      </rPr>
      <t>·</t>
    </r>
    <r>
      <rPr>
        <sz val="9.6"/>
        <color indexed="8"/>
        <rFont val="Calibri"/>
        <family val="2"/>
      </rPr>
      <t xml:space="preserve"> </t>
    </r>
    <r>
      <rPr>
        <sz val="12"/>
        <color indexed="8"/>
        <rFont val="Calibri"/>
        <family val="2"/>
      </rPr>
      <t xml:space="preserve">The filter is also automatically sterilized inline during the sterilization process, monitored by the PT-100 temperature sensor.
</t>
    </r>
    <r>
      <rPr>
        <sz val="12"/>
        <color indexed="8"/>
        <rFont val="Calibri"/>
        <family val="2"/>
      </rPr>
      <t>·</t>
    </r>
    <r>
      <rPr>
        <sz val="9.6"/>
        <color indexed="8"/>
        <rFont val="Calibri"/>
        <family val="2"/>
      </rPr>
      <t xml:space="preserve"> </t>
    </r>
    <r>
      <rPr>
        <sz val="12"/>
        <color indexed="8"/>
        <rFont val="Calibri"/>
        <family val="2"/>
      </rPr>
      <t>The condensate is retained inside the pressure vessel during the heating and sterilization phases and thus also sterilized. Through air exhaust filtration and condensate inactivation, it is ensured that no microorganisms can escape before end of the sterilization phase.</t>
    </r>
  </si>
  <si>
    <t>Systec, 10611</t>
  </si>
  <si>
    <t>Bucket waste sterilization for horizontal benchtop Autoclave 90l</t>
  </si>
  <si>
    <t>Bucket for waste sterilization made of stainless steel for the horizontal benchtop autoclave 90lt.
• Perforated with top handle; Stackable buckets.</t>
  </si>
  <si>
    <t xml:space="preserve"> Systec GmbH 5075, 9005</t>
  </si>
  <si>
    <t>Wire-mesh basket for horizontal benchtop Autoclave 90lt</t>
  </si>
  <si>
    <t>Perforated basket for sterilization made in stainless steel with top handle for the horizontal benchtop autoclave 90lt.</t>
  </si>
  <si>
    <t>Systec GmbH 5074</t>
  </si>
  <si>
    <t>Printer for horizontal benchtop Autoclave 90lt</t>
  </si>
  <si>
    <t>Inbuilt thermal dot printer. Printing in paper roll for the horizontal benchtop autoclave 90lt.
• The paper roll is 58 mm wide and has a diameter of 35 mm. At the start of a program the date, time and the kind of program with the set parameters will be documented.
• Out of the sterilization phase the pressure, temperature, program phase and runtime will be printed in intervals of 2 minutes.
This item includes: 20 paper rolls (can be exchanged from the front part of the printer)</t>
  </si>
  <si>
    <t>Systec GmbH 8011, 8053</t>
  </si>
  <si>
    <t>Installation and Training for Autoclave</t>
  </si>
  <si>
    <t>The installation of the autoclave is done in the laboratory with pre-installation work as plumbing and electricity. Also training on use and troubleshooting for the autoclave.</t>
  </si>
  <si>
    <t>Horizontal benchtop Autoclave 55lt</t>
  </si>
  <si>
    <r>
      <t xml:space="preserve">Horizontal benchtop Autoclave 55lt with with front door and rapid cooling, support pressure and fan inside, for open and closed vessels for the avoidance temperature gradients in the chamber, with integrated vacuum device for solid substances.
• Pressure max: 2.8 bar; Height or depth of vessel: 460 mm; Steam generator with automatic water fill;
• Temperature max.: Adjustable temperature working range  from 94° up to at least 137°C;
12 pre-defined programs and plus 10 user defined programs with LCD display;
• Water reservoir of 16 Liter, consumption per cycle: 3,5 - 8 Liter; Safety systems for: Thermostat, Pressure switch, Valves; RS485 for data interface.
</t>
    </r>
    <r>
      <rPr>
        <sz val="12"/>
        <color indexed="30"/>
        <rFont val="Calibri"/>
        <family val="2"/>
      </rPr>
      <t>Please add to your request the  UPS 3000 VA with its battery pack, the accessories (Air exhaust filters, Bucket waste sterilization, Wire-mesh basket  printer) and the installation and training. The air compressor is an optional item to have a rapid re-cooling, for which support pressure is required.</t>
    </r>
  </si>
  <si>
    <t>SHP Laboklav, 55-MSLV</t>
  </si>
  <si>
    <t>https://www.shp-steriltechnik.de/resources/PDF/Catalogue-Laboklav.pdf</t>
  </si>
  <si>
    <t>Air exhaust filters for horizontal benchtop Autoclave 55lt</t>
  </si>
  <si>
    <t>Exhaust air filters for benchtop autoclave for SHP Laboklav, 55-MSLV. SHP 50.05.10015.012</t>
  </si>
  <si>
    <t>Bucket waste sterilization for horizontal benchtop Autoclave 55l</t>
  </si>
  <si>
    <t>Bucket for waste sterilization made of stainless steel for the horizontal benchtop autoclave 55lt.
• Perforated with top handle; Stackable buckets.</t>
  </si>
  <si>
    <t>Bucket for sterilization for benchtop autoclave SPH Laboklav, 55-MSLV.SHP 30.1290.145.450</t>
  </si>
  <si>
    <t>Wire-mesh basket for horizontal benchtop Autoclave 55lt</t>
  </si>
  <si>
    <t>Perforated basket for sterilization made in stainless steel with top handle for the horizontal benchtop autoclave 55lt.</t>
  </si>
  <si>
    <t>Basket for sterilization for benchtop autoclave SPH Laboklav, 55-MSLV.</t>
  </si>
  <si>
    <t>Printer for horizontal benchtop Autoclave 55lt</t>
  </si>
  <si>
    <t>Inbuilt thermal dot printer. Printing in paper roll for the horizontal benchtop autoclave 55lt.
• The paper roll is 58 mm wide and has a diameter of 35 mm. At the start of a program the date, time and the kind of program with the set parameters will be documented.
• Out of the sterilization phase the pressure, temperature, program phase and runtime will be printed in intervals of 2 minutes.
This item includes: 10 printer paper rolls and ribbon (5x)</t>
  </si>
  <si>
    <t>SHP Laboklav 55-MSLV Printer for Autoclave for horizonatl benchtop autoclave 55 litres instead of Systec GmH 8011, 8053</t>
  </si>
  <si>
    <t>6.2.2 Vertical Autoclaves</t>
  </si>
  <si>
    <t>Vertical floor Autoclave 80lt</t>
  </si>
  <si>
    <r>
      <t xml:space="preserve">Vertical floor Autoclave 80lt top loading unit with rapid cooling, support pressure and fan inside, for open and closed vessels for the avoidance temperature gradients in the chamber, with integrated vacuum device for solid substances.
- Solid sterilization and waste sterilization at 134°C. Water reservoir 30 Liter.
- Max. permissible pressure: 2.8bar; Sterilizing temperature: 98°C to 138°C;
- Motor driven and self-checking closing mechanism; Temp. measure precision not greater than ±2%;
- Flexible temperature reference sensor PT100 as serial function; The lid can optionally be opened to the right, to the left or backwards. Adjustable timer range not smaller than 10 min to 60 min;
- Fast re-cooling system for liquid sterilisation using a double jacket;
- Adjustable temperature working range not smaller than from 98° up to at least 137°C;
- 12 pre-defined programs and plus 10 user defined programs with LCD Display.
</t>
    </r>
    <r>
      <rPr>
        <sz val="12"/>
        <color indexed="30"/>
        <rFont val="Calibri"/>
        <family val="2"/>
      </rPr>
      <t>Please add to your request the  UPS 3000 VA with its battery pack, the accessories (Air exhaust filters, Bucket waste sterilization, Wire-mesh basket  printer) and the installation and training. The air compressor is an optional item to have a rapid re-cooling, for which support pressure is required.</t>
    </r>
  </si>
  <si>
    <t>SHP Laboklav 80-MSLV</t>
  </si>
  <si>
    <t>Air exhaust filters for Vertical floor Autoclave 80lt</t>
  </si>
  <si>
    <r>
      <t xml:space="preserve">Filter cartridge air exhaust filter. The autoclavable sterile filter, consisting of a filter cartridge with PTFE membrane of pore size 0.2 µm, is installed in a pressure-proof housing. The filter is also automatically sterilized in line during the sterilization process, monitored by the PT-100 temperature sensor.
</t>
    </r>
    <r>
      <rPr>
        <sz val="12"/>
        <color indexed="8"/>
        <rFont val="Calibri"/>
        <family val="2"/>
      </rPr>
      <t>·</t>
    </r>
    <r>
      <rPr>
        <sz val="9.6"/>
        <color indexed="8"/>
        <rFont val="Calibri"/>
        <family val="2"/>
      </rPr>
      <t xml:space="preserve"> </t>
    </r>
    <r>
      <rPr>
        <sz val="12"/>
        <color indexed="8"/>
        <rFont val="Calibri"/>
        <family val="2"/>
      </rPr>
      <t xml:space="preserve">Filter removal capability to particles sizes of at less of 0.01 or less microns in gas, and at less than of 0.2 microns or less in liquid; </t>
    </r>
    <r>
      <rPr>
        <sz val="9.6"/>
        <color indexed="8"/>
        <rFont val="Calibri"/>
        <family val="2"/>
      </rPr>
      <t xml:space="preserve"> </t>
    </r>
    <r>
      <rPr>
        <sz val="12"/>
        <color indexed="8"/>
        <rFont val="Calibri"/>
        <family val="2"/>
      </rPr>
      <t xml:space="preserve">Hydrophobic filter; Built in the autoclave.
</t>
    </r>
    <r>
      <rPr>
        <sz val="12"/>
        <color indexed="8"/>
        <rFont val="Calibri"/>
        <family val="2"/>
      </rPr>
      <t>· Filter life: 12 months and 200 sterilization cycles.
This item includes: One installed and one spare filter to be supplied with the autoclave;</t>
    </r>
  </si>
  <si>
    <t xml:space="preserve"> SHP Laboklav 80-MSLV Exhaust air filters for vertical autoclave</t>
  </si>
  <si>
    <t>Bucket waste sterilization for Vertical floor Autoclave 80l</t>
  </si>
  <si>
    <t>Bucket for waste sterilization made of stainless steel for the Vertical floor Autoclave 80l
• Perforated with top handle; Stackable buckets; Diameter 400 x 300 mm.</t>
  </si>
  <si>
    <t xml:space="preserve">SHP Laboklav 80-MSLV Bucket for sterilization for vertical autoclave 80 litres </t>
  </si>
  <si>
    <t>Wire-mesh basket for Vertical floor Autoclave 80lt</t>
  </si>
  <si>
    <t>Perforated basket for sterilization made in stainless steel with top handle for the Vertical floor Autoclave 80l. Diameter of: 1/2 80, 400 x 300 mm</t>
  </si>
  <si>
    <t>SHP Laboklav 80-MSLV Baskets for sterilization for vertical autoclave 80 litres</t>
  </si>
  <si>
    <t>Printer for Vertical floor Autoclave 80lt</t>
  </si>
  <si>
    <t>Inbuilt thermal dot printer. Printing in paper roll for the Vertical floor Autoclave 80l.
• The paper roll is 58 mm wide and has a diameter of 35 mm. At the start of a program the date, time and the kind of program with the set parameters will be documented.
• Out of the sterilization phase the pressure, temperature, program phase and runtime will be printed in intervals of 2 minutes.
This item includes: 10 printer paper rolls and incl. ribbon (5x)</t>
  </si>
  <si>
    <t>SHP Laboklav 80-MSLV Printer for Autoclave for vertical autoclave 80 litres</t>
  </si>
  <si>
    <t>Vertical floor Autoclave 55lt</t>
  </si>
  <si>
    <r>
      <t xml:space="preserve">Vertical floor Autoclave 55lt top loading unit with rapid cooling, support pressure and fan inside, for open and closed vessels for the avoidance temperature gradients in the chamber, with integrated vacuum device for solid substances.
- Solid sterilization and waste sterilization at 134°C.
- Max. permissible pressure: 2.8bar; Sterilizing temperature: 98°C to 138°C;
- Motor driven and self-checking closing mechanism; Temp. measure precision not greater than ±2%;
- Flexible temperature reference sensor PT100 as serial function; The lid can optionally be opened to the right, to the left or backwards. Adjustable timer range not smaller than 10 min to 60 min;
- Fast re-cooling system for liquid sterilisation using a double jacket;
- Adjustable temperature working range not smaller than from 98° up to at least 137°C;
- 12 pre-defined programs and plus 10 user defined programs with LCD Display.
</t>
    </r>
    <r>
      <rPr>
        <sz val="12"/>
        <color indexed="30"/>
        <rFont val="Calibri"/>
        <family val="2"/>
      </rPr>
      <t>Please add to your request the  UPS 3000 VA with its battery pack, the accessories (Air exhaust filters, Bucket waste sterilization, Wire-mesh basket  printer) and the installation and training. The air compressor is an optional item to have a rapid re-cooling, for which support pressure is required.</t>
    </r>
  </si>
  <si>
    <t>SHP Laboklav 55-MSLV</t>
  </si>
  <si>
    <t xml:space="preserve">https://www.shp-steriltechnik.de/resources/PDF/Catalogue-Laboklav.pdf </t>
  </si>
  <si>
    <t>Air exhaust filters for Vertical floor Autoclave 55lt</t>
  </si>
  <si>
    <t xml:space="preserve"> SHP Laboklav 55-MSLV Exhaust air filters for vertical autoclave</t>
  </si>
  <si>
    <t>Bucket waste sterilization for Vertical floor Autoclave 55lt</t>
  </si>
  <si>
    <t>Bucket for waste sterilization made of stainless steel for the Vertical floor Autoclave 55lt
• Perforated with top handle; Stackable buckets; Diameter 400 x 300 mm.</t>
  </si>
  <si>
    <t xml:space="preserve">SHP Laboklav 55-MSLV Bucket for sterilization for vertical autoclave 80 litres </t>
  </si>
  <si>
    <t>Wire-mesh basket for Vertical floor Autoclave 55lt</t>
  </si>
  <si>
    <t>Perforated basket for sterilization made in stainless steel with top handle for the Vertical floor Autoclave 55lt. Diameter of: 1/2 80, 400 x 300 mm</t>
  </si>
  <si>
    <t>SHP Laboklav 55-MSLV Baskets for sterilization for vertical autoclave 80 litres</t>
  </si>
  <si>
    <t>Printer for Vertical floor Autoclave 55lt</t>
  </si>
  <si>
    <t>Inbuilt thermal dot printer. Printing in paper roll for the Vertical floor Autoclave 55lt..
• The paper roll is 58 mm wide and has a diameter of 35 mm. At the start of a program the date, time and the kind of program with the set parameters will be documented.
• Out of the sterilization phase the pressure, temperature, program phase and runtime will be printed in intervals of 2 minutes.
This item includes: 10 printer paper rolls and incl. ribbon (5x)</t>
  </si>
  <si>
    <t>SHP Laboklav 55-MSLV Printer for Autoclave for vertical autoclave 80 litres</t>
  </si>
  <si>
    <t>Air compressor for Autoclave</t>
  </si>
  <si>
    <t>Oil-Free compact air compressor to have rapid re-cooling, for which support pressure is required. 100% oil free; 100% duty cycle; 5µm filter regulator with automatic drain.
• Handle for transport and motor; receiver with internal coating; Air tank reservoir range 25 liters; max pressure of at least 5 bars;  &gt;10,000 hours cup life; receiver with internal coating
• Air compressor with pressure regulator; manual condensation drainage and with thermal protection;
• Motor power within 0.5 HP range; max flow at 5 bars at least 42 liters/minute;
•Pressure up to 120 PSI protection; Quiet operation 61/63 dBA; easy to use; plug &amp; play
This item includes: all the hoses, adaptors and connectors to work with the autoclave.</t>
  </si>
  <si>
    <t>JUN AIR 87R-25B</t>
  </si>
  <si>
    <t>http://www.jun-air.com/support_documents/87R-25B%20Product%20Sheet.pdf</t>
  </si>
  <si>
    <t>6.2.3 Autoclave water supply</t>
  </si>
  <si>
    <t>Digital conductivity meter</t>
  </si>
  <si>
    <t>Digital conductivity meter with connecting cable and plug power unit. Measuring cell and set of 2 hoses, each 1,5m, R ¾“. Compatible with item Reverse Osmosis Water purification system.
• Microprocessor controlled automatic equipment with LED display for easy data visualization;
• With visual and sound indicator for over limit value and red light for over limit value; Fault signalling: Display changes from green to red;
• Conductivity measurement range: 0.1 – 300 µS/cm (automatically switches over at 9.99);
• Temperature measurement range: 0.1 – 50 °C; Temperature compensation: automatic.</t>
  </si>
  <si>
    <t>Stakpure GmbH DC400</t>
  </si>
  <si>
    <t xml:space="preserve">https://www.stakpure.de/ion-exchangers/conductivity-meter/?lang=en </t>
  </si>
  <si>
    <t>6.3 BIOSAFETY CABINETS</t>
  </si>
  <si>
    <t xml:space="preserve">6.3.1 Biosafety cabinet Class II - 3 filters </t>
  </si>
  <si>
    <t>Biosafety cabinet 4 feet, 3 filters</t>
  </si>
  <si>
    <r>
      <t xml:space="preserve">Biosafety cabinet 4 feet, 3 filters. Cabinet features with panoramic front, side windows, electrical outlets, tabletops and light source for ultimate supervision, including support stand  work height 75 + 5 mm.
• V shaped HEPA-filter cartridges located below the table top – H-14 filter quality, 99.999% efficient against 0.3 µm particles, with large surface area for long life;
• Under bench filters easily changeable, sealing without tape;
• Spill-drains between each sectioned work surface ensures any spills are directed to the trough and not the HEPA filters;  Low noise level &lt; 55/56 dB(A) according to SS-EN ISO 4871 (1200/1800);
• Low overall height. Will fit rooms with low ceilings easily. (Height is 1998 mm +50 mm on 750 mm stand). Leg room not compromised due to slimline filter housing;
• The floor stand is in a 3 filter cabinet already inbuilt as the 3 filter is below the working surface.
• UV -light mounted on the front top of the cabinet; Window in hardened glass with 3 holes for valves, Gas valve- G, Gas resetable solenoid valve;USB port for communication and with computer inclusive software package in Excel
• Table top&gt; Support stand 750-800 mm, Fluorescent dimmable light.
• Electrical outlets - DE - 1 pair (1 left side &amp; 1 right side)&gt;  Power supply&gt; 230V 50/60Hz , Voltage 110V
</t>
    </r>
    <r>
      <rPr>
        <sz val="12"/>
        <color rgb="FF0070C0"/>
        <rFont val="Calibri"/>
        <family val="2"/>
      </rPr>
      <t>Biosafety cabinet with 3 filters is strongly recommended to be procured as better fit and protection in the TB diagnostics  environment.</t>
    </r>
    <r>
      <rPr>
        <sz val="12"/>
        <color indexed="8"/>
        <rFont val="Calibri"/>
        <family val="2"/>
      </rPr>
      <t xml:space="preserve">
</t>
    </r>
    <r>
      <rPr>
        <sz val="12"/>
        <color indexed="30"/>
        <rFont val="Calibri"/>
        <family val="2"/>
      </rPr>
      <t>Please add to your request the  UPS 3000 VA with its battery pack, the accessories (vertical or horizontal ducting kit, fumigation kit for HPV, Double Exhaust, Exhaust Hepa H14, Standard Hepa and V-shaped Hepa filters)  and installation and training.</t>
    </r>
  </si>
  <si>
    <t>LaboGene ApS/Scanlaf Mars Pro 1200, 3 filter</t>
  </si>
  <si>
    <t xml:space="preserve">https://configurator.labogeneapps.com/media/1302/mars-pro-1200-vers-2016.pdf </t>
  </si>
  <si>
    <t>Vertical ducting kit for Biosafety cabinet 4 feet, 3 filters</t>
  </si>
  <si>
    <r>
      <t xml:space="preserve">Vertical ducting kit for Biosafety cabinet 4 feet with 3 filters. Automated lockable exhaust valve;
• The ducting kit can be connected to an external ventilation system;
• Exhaust filter is 610 mm x 457 mm x 69 mm. Double exhaust filter possible.
This item includes: Ducting kit including antiblow back valve straight Ø200, signals for external ventilation system and 3 -sensor option with pressure switch.
</t>
    </r>
    <r>
      <rPr>
        <sz val="12"/>
        <color indexed="30"/>
        <rFont val="Calibri"/>
        <family val="2"/>
      </rPr>
      <t>Whether a horizontal or vertical exhaust air outlet is required must be checked by the user before ordering. 
If the connection to the ventilation system is directly above the BSC, a vertical outlet is required, otherwise a horizontal outlet.
Please order same quantity as the Biosafety cabinet 4 feet, 3 filters</t>
    </r>
  </si>
  <si>
    <t>LaboGene ApS/Scanlaf Ducting kit - Mars Pro 1200, 3 filter</t>
  </si>
  <si>
    <t>Horizontal ducting kit for Biosafety cabinet 4 feet, 3 filters</t>
  </si>
  <si>
    <r>
      <t xml:space="preserve">Horizontal ducting kit for Biosafety cabinet 4 feet with 3 filters. Automated lockable exhaust valve;
• The ducting kit can be connected to an external ventilation system;
• Exhaust filter is 610 mm x 457 mm x 69 mm. Double exhaust filter possible.
This item includes: Ducting kit including antiblow back valve straight Ø200, signals for external ventilation system and 3 -sensor option with pressure switch.
</t>
    </r>
    <r>
      <rPr>
        <sz val="12"/>
        <color indexed="30"/>
        <rFont val="Calibri"/>
        <family val="2"/>
      </rPr>
      <t>Whether a horizontal or vertical exhaust air outlet is required must be checked by the user before ordering. 
If the connection to the ventilation system is directly above the BSC, a vertical outlet is required, otherwise a horizontal outlet.
Please order same quantity as the Biosafety cabinet 4 feet, 3 filters</t>
    </r>
  </si>
  <si>
    <t>Fumigation kit for HPV for Biosafety cabinet 4 feet, 3 filters</t>
  </si>
  <si>
    <r>
      <t xml:space="preserve">Hydrogen Peroxide Vapor (HPV) fumigation kit to decontaminate the Biosafety cabinet 4 feet, 3 filters.
This item includes:HVP fumigation plate kit with top plate, valves and sealing tape.
</t>
    </r>
    <r>
      <rPr>
        <sz val="12"/>
        <color indexed="30"/>
        <rFont val="Calibri"/>
        <family val="2"/>
      </rPr>
      <t>If there is more than 1 BSC in the same laboratory, only 1 fumigation kit is required.</t>
    </r>
    <r>
      <rPr>
        <sz val="12"/>
        <color indexed="8"/>
        <rFont val="Calibri"/>
        <family val="2"/>
      </rPr>
      <t xml:space="preserve">
</t>
    </r>
    <r>
      <rPr>
        <sz val="12"/>
        <color indexed="30"/>
        <rFont val="Calibri"/>
        <family val="2"/>
      </rPr>
      <t>Please order same quantity as the Biosafety cabinet 4 feet, 3 filters</t>
    </r>
  </si>
  <si>
    <t>LaboGene ApS/Scanlaf Fumigation kit - Mars Pro 1200, 3 filter</t>
  </si>
  <si>
    <t>Double Exhaust filter kit for Biosafety cabinet 4feet, 3 filters</t>
  </si>
  <si>
    <r>
      <rPr>
        <sz val="12"/>
        <rFont val="Calibri"/>
        <family val="2"/>
      </rPr>
      <t xml:space="preserve">Double exhaust Hepa filter HP14 for Biosafety cabinet 4 feet, 3 filters.  Frame made of powder coated steel.
• Able to accept double Hepa filter HP14;
• Double exhaust filter frame for Mars Pro 1200 dimension: 610 mm x 457 mm x 115mm.;
• Standard. Hepa H14 filters (99,99995% MPPs, according to EN1822).
This item includes: A double Exhaust filter with 3 -sensor option with pressure switch and 1 spare filter. </t>
    </r>
    <r>
      <rPr>
        <sz val="12"/>
        <color indexed="30"/>
        <rFont val="Calibri"/>
        <family val="2"/>
      </rPr>
      <t>OPTIONAL ITEM: TO BE ORDERED ONLY IF REQUIRED BY THE EXISTING VENTILATION SYSTEM AND/OR LOCAL REGULATORY AUTHORITIES.
THIS OPTION IS CURRENTLY ONLY COMMONLY USED IN THE UNITED KINGDOM (LOCAL REGULATIONS).
The double exhaust filter is only required if connection to an external ventilation system is not possible. 
Please order same quantity as the Biosafety cabinet 4 feet, 3 filters</t>
    </r>
  </si>
  <si>
    <t>LaboGene ApS/Scanlaf Double Exhaust filter - Mars Pro 1200, 3 filter</t>
  </si>
  <si>
    <t>Exhaust Hepa filter H14 for Biosafety cabinet 4 feet, 3 filters</t>
  </si>
  <si>
    <r>
      <t xml:space="preserve">Exhaust Hepa Air filter H14 for Biosafety cabinet 4 feet, 3 filters. Hepa filters exhaust filter is 610 mm x 457 mm x 69 mm; Class: H14 according with EN 1822:2009; Standard. Hepa H14 filters (99,99995% MPPs, according to EN1822)
This item includes: 2 exhaust Hepa Air filters.
</t>
    </r>
    <r>
      <rPr>
        <sz val="12"/>
        <color indexed="30"/>
        <rFont val="Calibri"/>
        <family val="2"/>
      </rPr>
      <t>Please order same quantity as the Biosafety cabinet 4 feet, 3 filters</t>
    </r>
  </si>
  <si>
    <t>LaboGene ApS/Scanlaf Exhaust filter filters - Mars Pro 1200, 3 filter</t>
  </si>
  <si>
    <t>Standard Hepa filter for Biosafety cabinet 4 feet, 3 filters</t>
  </si>
  <si>
    <r>
      <t xml:space="preserve">Standard HEPA Filter for Biosafety cabinet 4 feet, 3 filters.
• Main recirculating filter;
• Standard. Hepa H14 filters (99,99995% MPPs, according to EN1822);
• Standard. Hepa H14 filters (99,99995% MPPs, according to EN1822);
• Main filter dimension: 1220mm x 457 mm x 115 mm
</t>
    </r>
    <r>
      <rPr>
        <sz val="12"/>
        <color indexed="30"/>
        <rFont val="Calibri"/>
        <family val="2"/>
      </rPr>
      <t>When ordering, please ensure that at least the same quantity of filters as the Exhaust Hepa filter H14 for Biosafety cabinet 4 feet, 3 filters is ordered so that it can be replaced at the same time.</t>
    </r>
  </si>
  <si>
    <t>LaboGene ApS/Scanlaf Standard. HEPA filter - Mars Pro 1200, 3 filter</t>
  </si>
  <si>
    <t>V-shaped Hepa filter for Biosafety cabinet 4 feet, 3 filters</t>
  </si>
  <si>
    <r>
      <t xml:space="preserve">V-shaped Hepa filter for Biosafety cabinet 4 feet, 3 filters, is operated with 4 filter cassettes (Hepa 14 V-shape filter).
The V shape filter is the filter which is been built in the bottom of the BSC. This allows the change of the filters without specialist technicians. The advantage is that the filter consist of filter cassettes:  4 feet BSC: 4 cassettes. These cassettes can be changed individually. Meanwhile the BSC is operating. This allows throughout that technician and operator are been protected. A decontamination of the BSC for the change of the Filter is not required. 
• Type: H14 according to EN 1822:2009; Standard. Hepa H14 filters (99,99995% MPPs, according to EN1822).
</t>
    </r>
    <r>
      <rPr>
        <sz val="12"/>
        <color indexed="30"/>
        <rFont val="Calibri"/>
        <family val="2"/>
      </rPr>
      <t>The filters are not only providing an additional protection of the operator, but also protect the main and exhaust filter. This reduces the maintenance cost.</t>
    </r>
    <r>
      <rPr>
        <sz val="12"/>
        <color indexed="8"/>
        <rFont val="Calibri"/>
        <family val="2"/>
      </rPr>
      <t xml:space="preserve">
</t>
    </r>
    <r>
      <rPr>
        <sz val="12"/>
        <color indexed="30"/>
        <rFont val="Calibri"/>
        <family val="2"/>
      </rPr>
      <t>Please order same quantity as the Biosafety cabinet 4 feet, 3 filters</t>
    </r>
  </si>
  <si>
    <t>LaboGene ApS/Scanlaf V-shaped HEPA filter - Mars Pro 1200, 3 filter</t>
  </si>
  <si>
    <t>Installation and Training for Biosafety cabinet -Labo</t>
  </si>
  <si>
    <r>
      <rPr>
        <b/>
        <sz val="12"/>
        <color indexed="8"/>
        <rFont val="Calibri"/>
        <family val="2"/>
      </rPr>
      <t>The installation includes</t>
    </r>
    <r>
      <rPr>
        <sz val="12"/>
        <color indexed="8"/>
        <rFont val="Calibri"/>
        <family val="2"/>
      </rPr>
      <t xml:space="preserve">: On-site installation of Biosafety cabinet, including: installation of the filters and connection to the electricity. All standard accessories, consumables, parts required for the proper operation and all standard tools, cleaning and lubrication material shall be included in the offer. Final internal testing of all pre-set programs and print-out of test cycle performance data (internal printer). Certification of installation and operation by the company's service engineer
</t>
    </r>
    <r>
      <rPr>
        <b/>
        <sz val="12"/>
        <color indexed="8"/>
        <rFont val="Calibri"/>
        <family val="2"/>
      </rPr>
      <t>The training includes:</t>
    </r>
    <r>
      <rPr>
        <sz val="12"/>
        <color indexed="8"/>
        <rFont val="Calibri"/>
        <family val="2"/>
      </rPr>
      <t xml:space="preserve"> A detailed instruction of the laboratory personnel on use, function and maintenance of the equipment (user training) as well as a comprehensive maintenance plan (log-book for daily, troubleshooting and weekly, monthly and quarterly maintenance checklist)</t>
    </r>
  </si>
  <si>
    <t>Biosafety cabinet 5 feet, 3 filters</t>
  </si>
  <si>
    <r>
      <t xml:space="preserve">Biosafety cabinet 5 feet, 3 filters. Cabinet features with panoramic front, side windows, electrical outlets, tabletops and light source for ultimate supervision, including support stand  work height 75 + 5 mm.
• V shaped HEPA-filter cartridges located below the table top – H-14 filter quality, 99.999% efficient against 0.3 µm particles, with large surface area for long life; Under bench filters easily changeable, sealing without tape;
• Spill-drains between each sectioned work surface ensures any spills are directed to the trough and not the HEPA filters; Low noise level &lt; 55/56 dB(A) according to SS-EN ISO 4871 (1200/1800);
• Low overall height. Will fit rooms with low ceilings easily. (Height is 1998 mm +50 mm on 750 mm stand). Leg room not compromised due to slimline filter housing;
• The floor stand is in a 3 filter cabinet already inbuilt as the 3 filter is below the working surface.
• UV -light mounted on the front top of the cabinet; Window in hardened glass with 3 holes for valves, Gas valve- G, Gas resettable solenoid valve; USB port for communication and with computer inclusive software package in Excel
• Table top&gt; Support stand 750-800 mm, Fluorescent dimmable light.
• Electrical outlets - DE - 1 pair (1 left side &amp; 1 right side)&gt;  Power supply&gt; 230V 50/60Hz , Voltage 110V
</t>
    </r>
    <r>
      <rPr>
        <sz val="12"/>
        <color rgb="FF0070C0"/>
        <rFont val="Calibri"/>
        <family val="2"/>
      </rPr>
      <t>Biosafety cabinet with 3 filters is strongly recommended to be procured as better fit and protection in the TB diagnostics  environment.</t>
    </r>
    <r>
      <rPr>
        <sz val="12"/>
        <color indexed="10"/>
        <rFont val="Calibri"/>
        <family val="2"/>
      </rPr>
      <t xml:space="preserve">
</t>
    </r>
    <r>
      <rPr>
        <sz val="12"/>
        <color indexed="30"/>
        <rFont val="Calibri"/>
        <family val="2"/>
      </rPr>
      <t>Please add to your request the  UPS 3000 VA with its battery pack, the accessories (vertical or horizontal ducting kit, fumigation kit for HPV, Double Exhaust, Exhaust Hepa H14, Standard Hepa and V-shaped Hepa filters)  and installation and training.</t>
    </r>
  </si>
  <si>
    <t>LaboGene ApS/Scanlaf Mars Pro 1500, 3 filter</t>
  </si>
  <si>
    <t xml:space="preserve">https://configurator.labogeneapps.com/media/1303/mars-pro-1500-vers-2016.pdf </t>
  </si>
  <si>
    <t>Vertical ducting kit for Biosafety cabinet 5 feet, 3 filters</t>
  </si>
  <si>
    <r>
      <t xml:space="preserve">Vertical ducting kit for Biosafety cabinet 5 feet with 3 filters.
• Automated lockable exhaust valve; The ducting kit can be connected to an external ventilation system;
• Exhaust filter is 915 x 457 x 115 mm. Double exhaust filter possible. 
This item includes: Ducting kit including antiblow back valve straight Ø200, signals for external ventilation system and 3 -sensor option with pressure switch.
</t>
    </r>
    <r>
      <rPr>
        <sz val="12"/>
        <color indexed="30"/>
        <rFont val="Calibri"/>
        <family val="2"/>
      </rPr>
      <t>Whether a horizontal or vertical exhaust air outlet is required must be checked by the user before ordering. 
If the connection to the ventilation system is directly above the BSC, a vertical outlet is required, otherwise a horizontal outlet.
Please order same quantity as the Biosafety cabinet 5 feet, 3 filters</t>
    </r>
  </si>
  <si>
    <t>LaboGene ApS/Scanlaf Ducting kit - Mars Pro 1500, 3 filter</t>
  </si>
  <si>
    <t>Horizontal ducting kit for Biosafety cabinet 5 feet, 3 filters</t>
  </si>
  <si>
    <r>
      <t xml:space="preserve">Horizontal ducting kit for Biosafety cabinet 5 feet with 3 filters.
• Automated lockable exhaust valve; The ducting kit can be connected to an external ventilation system;
• Exhaust filter is 915 x 457 x 115 mm. Double exhaust filter possible. 
This item includes: Ducting kit including antiblow back valve straight Ø200, signals for external ventilation system and 3 -sensor option with pressure switch.
</t>
    </r>
    <r>
      <rPr>
        <sz val="12"/>
        <color indexed="30"/>
        <rFont val="Calibri"/>
        <family val="2"/>
      </rPr>
      <t>Whether a horizontal or vertical exhaust air outlet is required must be checked by the user before ordering. 
If the connection to the ventilation system is directly above the BSC, a vertical outlet is required, otherwise a horizontal outlet.
Please order same quantity as the Biosafety cabinet 5 feet, 3 filters</t>
    </r>
  </si>
  <si>
    <t>Fumigation kit for HPV for Biosafety cabinet 5 feet, 3 filters</t>
  </si>
  <si>
    <r>
      <t xml:space="preserve">Hydrogen Peroxide Vapor (HPV) fumigation kit to decontaminate the Biosafety cabinet 5 feet, 3 filters.
This item includes: HVP fumigation plate kit with top plate, valves and sealing tape.
</t>
    </r>
    <r>
      <rPr>
        <sz val="12"/>
        <color indexed="30"/>
        <rFont val="Calibri"/>
        <family val="2"/>
      </rPr>
      <t>If there is more than 1 BSC in the same laboratory, only 1 fumigation kit is required.</t>
    </r>
    <r>
      <rPr>
        <sz val="12"/>
        <color indexed="8"/>
        <rFont val="Calibri"/>
        <family val="2"/>
      </rPr>
      <t xml:space="preserve">
</t>
    </r>
    <r>
      <rPr>
        <sz val="12"/>
        <color indexed="30"/>
        <rFont val="Calibri"/>
        <family val="2"/>
      </rPr>
      <t>Please order same quantity as the Biosafety cabinet 5 feet, 3 filters</t>
    </r>
  </si>
  <si>
    <t>LaboGene ApS/Scanlaf Fumigation kit - Mars Pro 1500, 3 filter</t>
  </si>
  <si>
    <t>Double Exhaust filter kit for Biosafety cabinet 5feet, 3 filters</t>
  </si>
  <si>
    <r>
      <rPr>
        <sz val="12"/>
        <rFont val="Calibri"/>
        <family val="2"/>
      </rPr>
      <t xml:space="preserve">Exhaust Hepa filter HP14 for Biosafety cabinet 5 feet, 3 filters
• Frame made of powder coated steel. Able to accept double Hepa filter HP14;
• Double exhaust filter frame for Mars Pro 1500 dimension: 915 x 457 x 115 mm.;
• Standard. Hepa H14 filters (99,99995% MPPs, according to EN1822).
This item includes: A double Exhaust filter with 3 -sensor option with pressure switch and 1 spare filter. </t>
    </r>
    <r>
      <rPr>
        <sz val="12"/>
        <color indexed="30"/>
        <rFont val="Calibri"/>
        <family val="2"/>
      </rPr>
      <t>OPTIONAL ITEM: TO BE ORDERED ONLY IF REQUIRED BY THE EXISTING VENTILATION SYSTEM AND/OR LOCAL REGULATORY AUTHORITIES.
THIS OPTION IS CURRENTLY ONLY COMMONLY USED IN THE UNITED KINGDOM (LOCAL REGULATIONS).
The double exhaust filter is only required if connection to an external ventilation system is not possible.
Please order same quantity as the Biosafety cabinet 5 feet, 3 filters</t>
    </r>
  </si>
  <si>
    <t>LaboGene ApS/Scanlaf Double Exhaust filter - Mars Pro 1500, 3 filter</t>
  </si>
  <si>
    <t>Exhaust Hepa filter H14 for Biosafety cabinet 5 feet, 3 filters</t>
  </si>
  <si>
    <r>
      <t xml:space="preserve">Exhaust Hepa Air filter H14 for Biosafety cabinet 5 feet, 3 filters5
• Hepa filters Exhaust filter is 915 x 457 x 69 mm; Class: H14 according with EN 1822:2009;
• Standard. Hepa H14 filters (99,99995% MPPs, according to EN1822)
This item includes: 2 exhaust Hepa Air filters.
</t>
    </r>
    <r>
      <rPr>
        <sz val="12"/>
        <color indexed="30"/>
        <rFont val="Calibri"/>
        <family val="2"/>
      </rPr>
      <t>Please order same quantity as the Biosafety cabinet 5 feet, 3 filters</t>
    </r>
  </si>
  <si>
    <t>LaboGene ApS/Scanlaf Exhaust filter filters - Mars Pro 1500, 3 filter</t>
  </si>
  <si>
    <t>Standard Hepa filter for Biosafety cabinet 5 feet, 3 filters</t>
  </si>
  <si>
    <r>
      <t xml:space="preserve">Standard HEPA Filter for Biosafety cabinet 5 feet, 3 filters.
• Main recirculating filter;
• Standard. Hepa H14 filters (99,99995% MPPs, according to EN1822);
• Standard. Hepa H14 filters (99,99995% MPPs, according to EN1822);
• Main filter dimension: 1525x457x115 mm.
</t>
    </r>
    <r>
      <rPr>
        <sz val="12"/>
        <color indexed="30"/>
        <rFont val="Calibri"/>
        <family val="2"/>
      </rPr>
      <t>When ordering, please ensure that at least the same quantity of filters as the Exhaust Hepa filter H14 for Biosafety cabinet 5 feet, 3 filters is ordered so that it can be replaced at the same time.</t>
    </r>
  </si>
  <si>
    <t>LaboGene ApS/Scanlaf Standard. HEPA filter - Mars Pro 1500, 3 filter</t>
  </si>
  <si>
    <t>V-shaped Hepa filter for Biosafety cabinet 5 feet, 3 filters</t>
  </si>
  <si>
    <r>
      <t xml:space="preserve">V-shaped Hepa filter for Biosafety cabinet 5 feet, 3 filters, is operated with 4 filter cassettes (Hepa 14 V-shape filter).
The V shape filter is the filter which is been built in the bottom of the BSC. This allows the change of the filters without specialist technicians. The advantage is that the filter consist of filter cassettes:  4 feet BSC: 5 cassettes. These cassettes can be changed individually. Meanwhile the BSC is operating. This allows throughout that technician and operator are been protected. A decontamination of the BSC for the change of the Filter is not required. 
• Type: H14 according to EN 1822:2009; Standard. Hepa H14 filters (99,99995% MPPs, according to EN1822).
</t>
    </r>
    <r>
      <rPr>
        <sz val="12"/>
        <color indexed="30"/>
        <rFont val="Calibri"/>
        <family val="2"/>
      </rPr>
      <t>The filters are not only providing an additional protection of the operator, but also protect the main and exhaust filter. This reduces the maintenance cost.
Please order same quantity as the Biosafety cabinet 5 feet, 3 filters</t>
    </r>
  </si>
  <si>
    <t>LaboGene ApS/Scanlaf V-shaped HEPA filter - Mars Pro 1500, 3 filter</t>
  </si>
  <si>
    <t>Biosafety cabinet 6 feet, 3 filters</t>
  </si>
  <si>
    <r>
      <t xml:space="preserve">Biosafety cabinet 6 feet, 3 filters. Cabinet features with panoramic front, side windows, electrical outlets, tabletops and light source for ultimate supervision, including support stand  work height 75 + 5 mm.
• V shaped HEPA-filter cartridges located below the table top – H-14 filter quality, 99.999% efficient against 0.3 µm particles, with large surface area for long life; Under bench filters easily changeable, sealing without tape;
• Spill-drains between each sectioned work surface ensures any spills are directed to the trough and not the HEPA filters; Low noise level &lt; 55/56 dB(A) according to SS-EN ISO 4871 (1200/1800);
• Low overall height. Will fit rooms with low ceilings easily. (Height is 1998 mm +50 mm on 750 mm stand). Leg room not compromised due to slimline filter housing;
• The floor stand is in a 3 filter cabinet already inbuilt as the 3 filter is below the working surface.
• UV -light mounted on the front top of the cabinet; Window in hardened glass with 3 holes for valves, Gas valve- G, Gas resettable solenoid valve; USB port for communication and with computer inclusive software package in Excel
• Table top&gt; Support stand 750-800 mm, Fluorescent dimmable light.
• Electrical outlets - DE - 1 pair (1 left side &amp; 1 right side)&gt;  Power supply&gt; 230V 50/60Hz , Voltage 110V
</t>
    </r>
    <r>
      <rPr>
        <sz val="12"/>
        <color rgb="FF0070C0"/>
        <rFont val="Calibri"/>
        <family val="2"/>
      </rPr>
      <t>Biosafety cabinet with 3 filters is strongly recommended to be procured as better fit and protection in the TB diagnostics  environment.</t>
    </r>
    <r>
      <rPr>
        <sz val="12"/>
        <color indexed="8"/>
        <rFont val="Calibri"/>
        <family val="2"/>
      </rPr>
      <t xml:space="preserve">
</t>
    </r>
    <r>
      <rPr>
        <sz val="12"/>
        <color indexed="30"/>
        <rFont val="Calibri"/>
        <family val="2"/>
      </rPr>
      <t>Please add to your request the  UPS 3000 VA with its battery pack, the accessories (vertical or horizontal ducting kit, fumigation kit for HPV, Double Exhaust, Exhaust Hepa H14, Standard Hepa and V-shaped Hepa filters)  and installation and training.</t>
    </r>
  </si>
  <si>
    <t>LaboGene ApS/Scanlaf Mars Pro 1800, 3 filter</t>
  </si>
  <si>
    <t>https://configurator.labogeneapps.com/media/1304/mars-pro-1800-vers-2016.pdf</t>
  </si>
  <si>
    <t>Vertical ducting kit for Biosafety cabinet 6 feet, 3 filters</t>
  </si>
  <si>
    <r>
      <t xml:space="preserve">Vertical ducting kit for Biosafety cabinet 6 feet with 3 filters.
• Automated lockable exhaust valve; The ducting kit can be connected to an external ventilation system;
• Exhaust filter is 915 x 457 x 115 mm. Double exhaust filter possible. 
This item includes: Ducting kit including antiblow back valve straight Ø200, signals for external ventilation system and 3 -sensor option with pressure switch.
</t>
    </r>
    <r>
      <rPr>
        <sz val="12"/>
        <color indexed="30"/>
        <rFont val="Calibri"/>
        <family val="2"/>
      </rPr>
      <t>Whether a horizontal or vertical exhaust air outlet is required must be checked by the user before ordering. 
If the connection to the ventilation system is directly above the BSC, a vertical outlet is required, otherwise a horizontal outlet.
Please order same quantity as the Biosafety cabinet 6 feet, 3 filters</t>
    </r>
  </si>
  <si>
    <t>LaboGene ApS/Scanlaf Ducting kit - Mars Pro 1800, 3 filter</t>
  </si>
  <si>
    <t>Horizontal ducting kit for Biosafety cabinet 6 feet, 3 filters</t>
  </si>
  <si>
    <r>
      <t xml:space="preserve">Horizontal ducting kit for Biosafety cabinet 6 feet with 3 filters.
• Automated lockable exhaust valve; The ducting kit can be connected to an external ventilation system;
• Exhaust filter is 915 x 457 x 115 mm. Double exhaust filter possible. 
This item includes: Ducting kit including antiblow back valve straight Ø200, signals for external ventilation system and 3 -sensor option with pressure switch.
</t>
    </r>
    <r>
      <rPr>
        <sz val="12"/>
        <color indexed="30"/>
        <rFont val="Calibri"/>
        <family val="2"/>
      </rPr>
      <t>Whether a horizontal or vertical exhaust air outlet is required must be checked by the user before ordering. 
If the connection to the ventilation system is directly above the BSC, a vertical outlet is required, otherwise a horizontal outlet.
Please order same quantity as the Biosafety cabinet 6 feet, 3 filters</t>
    </r>
  </si>
  <si>
    <t>Fumigation kit for HPV for Biosafety cabinet 6 feet, 3 filters</t>
  </si>
  <si>
    <r>
      <t xml:space="preserve">Hydrogen Peroxide Vapor (HPV) fumigation kit to decontaminate the Biosafety cabinet 6 feet, 3 filters.
This item includes: HVP fumigation plate kit with top plate, valves and sealing tape.
</t>
    </r>
    <r>
      <rPr>
        <sz val="12"/>
        <color indexed="30"/>
        <rFont val="Calibri"/>
        <family val="2"/>
      </rPr>
      <t>If there is more than 1 BSC in the same laboratory, only 1 fumigation kit is required.</t>
    </r>
    <r>
      <rPr>
        <sz val="12"/>
        <color indexed="8"/>
        <rFont val="Calibri"/>
        <family val="2"/>
      </rPr>
      <t xml:space="preserve">
</t>
    </r>
    <r>
      <rPr>
        <sz val="12"/>
        <color indexed="30"/>
        <rFont val="Calibri"/>
        <family val="2"/>
      </rPr>
      <t>Please order same quantity as the Biosafety cabinet 6 feet, 3 filters</t>
    </r>
  </si>
  <si>
    <t>LaboGene ApS/Scanlaf Fumigation kit - Mars Pro 1800, 3 filter</t>
  </si>
  <si>
    <t>Double Exhaust filter kit for Biosafety cabinet 6feet, 3 filters</t>
  </si>
  <si>
    <r>
      <rPr>
        <sz val="12"/>
        <rFont val="Calibri"/>
        <family val="2"/>
      </rPr>
      <t xml:space="preserve">Double exhaust Hepa filter HP14 for Biosafety cabinet 6 feet, 3 filters
• Frame made of powder coated steel. Able to accept double Hepa filter HP14;
• Double exhaust filter frame for Mars Pro 1800 dimension: 915 x 457 x 115 mm.;
• Standard. Hepa H14 filters (99,99995% MPPs, according to EN1822).
Thi item includes: A double Exhaust filter with 3 -sensor option with pressure switch and 1 spare filter.
</t>
    </r>
    <r>
      <rPr>
        <sz val="12"/>
        <color indexed="30"/>
        <rFont val="Calibri"/>
        <family val="2"/>
      </rPr>
      <t>OPTIONAL ITEM: TO BE ORDERED ONLY IF REQUIRED BY THE EXISTING VENTILATION SYSTEM AND/OR LOCAL REGULATORY AUTHORITIES.
THIS OPTION IS CURRENTLY ONLY COMMONLY USED IN THE UNITED KINGDOM (LOCAL REGULATIONS).
The double exhaust filter is only required if connection to an external ventilation system is not possible.
Please order same quantity as the Biosafety cabinet 6 feet, 3 filters</t>
    </r>
  </si>
  <si>
    <t>LaboGene ApS/Scanlaf Double Exhaust filter - Mars Pro 1800, 3 filter</t>
  </si>
  <si>
    <t>Exhaust Hepa filter H14 for Biosafety cabinet 6 feet, 3 filters</t>
  </si>
  <si>
    <r>
      <t xml:space="preserve">Exhaust Hepa Air filter H14 for Biosafety cabinet 6 feet, 3 filters5
• Hepa filters Exhaust filter is 915 x 457 x 69 mm; Class: H14 according with EN 1822:2009;
• Standard. Hepa H14 filters (99,99995% MPPs, according to EN1822)
This item includes: 2 exhaust Hepa Air filters.
</t>
    </r>
    <r>
      <rPr>
        <sz val="12"/>
        <color indexed="30"/>
        <rFont val="Calibri"/>
        <family val="2"/>
      </rPr>
      <t>Please order same quantity as the Biosafety cabinet 6 feet, 3 filters</t>
    </r>
  </si>
  <si>
    <t>LaboGene ApS/Scanlaf Exhaust filter filters - Mars Pro 1800, 3 filter</t>
  </si>
  <si>
    <t>Standard Hepa filter for Biosafety cabinet 6 feet, 3 filters</t>
  </si>
  <si>
    <r>
      <t xml:space="preserve">Standard HEPA Filter for Biosafety cabinet 6 feet, 3 filters.
• Main recirculating filter;
• Standard. Hepa H14 filters (99,99995% MPPs, according to EN1822);
• Standard. Hepa H14 filters (99,99995% MPPs, according to EN1822);
• Main filter dimension: 1525x457x115 mm.
</t>
    </r>
    <r>
      <rPr>
        <sz val="12"/>
        <color indexed="30"/>
        <rFont val="Calibri"/>
        <family val="2"/>
      </rPr>
      <t>When ordering, please ensure that at least the same quantity of filters as the Exhaust Hepa filter H14 for Biosafety cabinet 6 feet, 3 filters is ordered so that it can be replaced at the same time.</t>
    </r>
  </si>
  <si>
    <t>LaboGene ApS/Scanlaf Standard. HEPA filter - Mars Pro 1800, 3 filter</t>
  </si>
  <si>
    <t>V-shaped Hepa filter for Biosafety cabinet 6 feet, 3 filters</t>
  </si>
  <si>
    <r>
      <t xml:space="preserve">V-shaped Hepa filter for Biosafety cabinet 6 feet, 3 filters, is operated with 4 filter cassettes (Hepa 14 V-shape filter).
The V shape filter is the filter which is been built in the bottom of the BSC. This allows the change of the filters without specialist technicians. The advantage is that the filter consist of filter cassettes:  4 feet BSC: 6 cassettes. These cassettes can be changed individually. Meanwhile the BSC is operating. This allows throughout that technician and operator are been protected. A decontamination of the BSC for the change of the Filter is not required. 
• Type: H14 according to EN 1822:2009; Standard. Hepa H14 filters (99,99995% MPPs, according to EN1822).
</t>
    </r>
    <r>
      <rPr>
        <sz val="12"/>
        <color indexed="30"/>
        <rFont val="Calibri"/>
        <family val="2"/>
      </rPr>
      <t>The filters are not only providing an additional protection of the operator, but also protect the main and exhaust filter. This reduces the maintenance cost.
Please order same quantity as the Biosafety cabinet 6 feet, 3 filters</t>
    </r>
  </si>
  <si>
    <t>LaboGene ApS/Scanlaf V-shaped HEPA filter - Mars Pro 1800, 3 filter</t>
  </si>
  <si>
    <t>6.3.2 Biosafety cabinet Class II Type A2, 4 feet</t>
  </si>
  <si>
    <t>Biosafety cabinet (BSC) Class II, Type A2, 4 feet -Labo</t>
  </si>
  <si>
    <r>
      <t xml:space="preserve">Biosafety cabinet Class II Type A2 with panoramic front, side windows, electrical outlets, tabletops and light source for ultimate supervision and glare-free lighting V-shaped angled inflow grills allowing a comfortable working position 110 mm HEPA filters with efficiency at 99,999 % against 0,3 µm particles, ensuring a clean sterile work chamber environment. 
• Air velocity, vertical flow: 0,35 m/s;  Air velocity, deviation: 10 ±%; 2 Hepa filters: H-14;
• Air velocity, vertical flow: 0,35 m/s; Air velocity, deviation: 10 ±%; Down Flow rate: 1100 m3 /h;
• Noise level, ISO6081: &lt;54 dB(A); Light intensity variable: 0-2000 Lux; Window material: hardened/laminated glass; Cabinet material: polyester coated /AISI 304 stainless steel;
• Max. 2 pcs Electrical outlets in each side panel (left and right); 3 whole in each side window for gas valves in each side window UV-light. UV -light mounted on the front top of the cabinet
• Window in hardened glass with 3 holes for valves, Gas valve- G, Gas resettable solenoid valve 
USB port for communication and with computer inclusive software package in Excel
• Table top&gt; Pre filter grid with EU-3, painted version (Model 2016), Fluorescent dimmable light.
• Electrical outlets - DE - 1 pair (1 left side &amp; 1 right side)&gt;  Power supply&gt; 230V 50/60Hz , Voltage 110V.
</t>
    </r>
    <r>
      <rPr>
        <sz val="12"/>
        <color indexed="30"/>
        <rFont val="Calibri"/>
        <family val="2"/>
      </rPr>
      <t>Please add to your request the  UPS 3000 VA with its battery pack, the accessories (stand, vertical or horizontal ducting kit, fumigation kit for HPV, Double Exhaust, Exhaust Hepa H14, Standard  filters)  and installation and training.</t>
    </r>
  </si>
  <si>
    <t xml:space="preserve"> LaboGene ApS/Scanlaf Mars 1200, 2 filter</t>
  </si>
  <si>
    <t>https://configurator.labogeneapps.com/media/1298/mars-1200-vers-2016.pdf</t>
  </si>
  <si>
    <t>Stand for BSC Class II, Type A2, 4 feet -Labo</t>
  </si>
  <si>
    <r>
      <t xml:space="preserve">Adjustable stand for the Biosafety cabinet 4 feet with 2 filters. Floor stand adjustable for BSC;
• Support stand 750 -800mm; Mounted on stabilizing adjustable feet;
• Made of steel covered with epoxy coated paint, feet's made of stainless steel AISI 304.
</t>
    </r>
    <r>
      <rPr>
        <sz val="12"/>
        <color indexed="30"/>
        <rFont val="Calibri"/>
        <family val="2"/>
      </rPr>
      <t>Needed if you do not have laboratory benches or the like where you can put the BSC on.</t>
    </r>
  </si>
  <si>
    <t>LaboGene ApS/Scanlaf BSC Stand - Mars 1200, 2 filter.</t>
  </si>
  <si>
    <t>Vertical ducting kit for BSC Class II, Type A2, 4 feet -Labo</t>
  </si>
  <si>
    <r>
      <t>Vertical ducting kit for Biosafety cabinet 4 feet with 2 filters. For a  minimal room height of 250 cm
• Automated lockable exhaust valve;  The ducting kit can be connected to an external ventilation system;
• Exhaust filter is 610 mm x 457 mm x 69 mm. Double exhaust filter possible. 
This item includes: Ducting kit including antiblow back valve straight Ø200, signals for external ventilation system and 3 -sensor option with pressure switch.</t>
    </r>
    <r>
      <rPr>
        <sz val="12"/>
        <color indexed="30"/>
        <rFont val="Calibri"/>
        <family val="2"/>
      </rPr>
      <t xml:space="preserve">
Whether a horizontal or vertical exhaust air outlet is required must be checked by the user before ordering. 
If the connection to the ventilation system is directly above the BSC, a vertical outlet is required, otherwise a horizontal outlet.
Please order same quantity as the Biosafety cabinet (BSC) Class II, Type A2, 4 feet -Labo</t>
    </r>
  </si>
  <si>
    <t>LaboGene ApS/Scanlaf ducting kit - Mars 1200, 2 filter.</t>
  </si>
  <si>
    <t>Horizontal ducting kit for BSC Class II, Type A2, 4 feet -Labo</t>
  </si>
  <si>
    <r>
      <t>Horizontal ducting kit for Biosafety cabinet 4 feet with 2 filters. For a  minimal room height of 250 cm
• Automated lockable exhaust valve;  The ducting kit can be connected to an external ventilation system;
• Exhaust filter is 610 mm x 457 mm x 69 mm. Double exhaust filter possible. 
This item includes: Ducting kit including antiblow back valve straight Ø200, signals for external ventilation system and 3 -sensor option with pressure switch.</t>
    </r>
    <r>
      <rPr>
        <sz val="12"/>
        <color indexed="30"/>
        <rFont val="Calibri"/>
        <family val="2"/>
      </rPr>
      <t xml:space="preserve">
Whether a horizontal or vertical exhaust air outlet is required must be checked by the user before ordering. 
If the connection to the ventilation system is directly above the BSC, a vertical outlet is required, otherwise a horizontal outlet.
Please order same quantity as the Biosafety cabinet (BSC) Class II, Type A2, 4 feet -Labo</t>
    </r>
  </si>
  <si>
    <t>Fumigation kit for HPV for BSC Class II, Type A2, 4 feet -Labo</t>
  </si>
  <si>
    <r>
      <t xml:space="preserve">Hydrogen Peroxide Vapor (HPV) fumigation kit to decontaminate the Biosafety cabinet 4 feet, 2 filters.
This item includes: HVP fumigation plate kit with top plate, valves and sealing tape.
</t>
    </r>
    <r>
      <rPr>
        <sz val="12"/>
        <color indexed="30"/>
        <rFont val="Calibri"/>
        <family val="2"/>
      </rPr>
      <t>If there is more than 1 BSC in the same laboratory, only 1 fumigation kit is required.
Please order same quantity as the Biosafety cabinet (BSC) Class II, Type A2, 4 feet -Labo</t>
    </r>
  </si>
  <si>
    <t>LaboGene ApS/Scanlaf Fumigation kit - Mars 1200, 2 filter.</t>
  </si>
  <si>
    <t>Double Exhaust filter kit for BSC Class II, Type A2, 4feet -Labo</t>
  </si>
  <si>
    <r>
      <rPr>
        <sz val="12"/>
        <rFont val="Calibri"/>
        <family val="2"/>
      </rPr>
      <t xml:space="preserve">Double exhaust Hepa filter HP14 for Biosafety cabinet 4 feet, 2 filters.  Frame made of powder coated steel;.
•  Able to accept double Hepa filter HP14; Standard. Hepa H14 filters (99,99995% MPPs, according to EN1822); Double exhaust filter frame for Mars 1200 dimension: 610 mm x 457 mm x 115 mm.
This item includes: A double Exhaust filter with 3 -sensor option with pressure switch and 1 spare filter. 
</t>
    </r>
    <r>
      <rPr>
        <sz val="12"/>
        <color indexed="30"/>
        <rFont val="Calibri"/>
        <family val="2"/>
      </rPr>
      <t>OPTIONAL ITEM: TO BE ORDERED ONLY IF REQUIRED BY THE EXISTING VENTILATION SYSTEM AND/OR LOCAL REGULATORY AUTHORITIES.
THIS OPTION IS CURRENTLY ONLY COMMONLY USED IN THE UNITED KINGDOM (LOCAL REGULATIONS).
Please order same quantity as the Biosafety cabinet (BSC) Class II, Type A2, 4 feet -Labo</t>
    </r>
  </si>
  <si>
    <t>LaboGene ApS/Scanlaf Double Exhaust filter - Mars 1200, 2 filter.</t>
  </si>
  <si>
    <t>Exhaust Hepa filter H14 for BSC Class II, Type A2, 4 feet -Labo</t>
  </si>
  <si>
    <r>
      <t xml:space="preserve">Exhaust Hepa Air filter H14 for Biosafety cabinet 4 feet, 2 filters. Class: H14 according with EN 1822:2009.
• Hepa filters exhaust filter is 610 mm x 457 mm x 69 mm;
• Standard. Hepa H14 filters (99,99995% MPPs, according to EN1822)
This item includes: 2 exhaust Hepa Air filters.
</t>
    </r>
    <r>
      <rPr>
        <sz val="12"/>
        <color indexed="30"/>
        <rFont val="Calibri"/>
        <family val="2"/>
      </rPr>
      <t>Please order same quantity as the Biosafety cabinet (BSC) Class II, Type A2, 4 feet -Labo</t>
    </r>
  </si>
  <si>
    <t>LaboGene ApS/Scanlaf Exhaust filter filters - Mars 1200, 2 filter.</t>
  </si>
  <si>
    <t>Standard Hepa filter for BSC Class II, Type A2, 4 feet -Labo</t>
  </si>
  <si>
    <r>
      <t xml:space="preserve">Standard HEPA Filter for Biosafety cabinet 4 feet, 2 filters. Main recirculating filter;
• Standard. Hepa H14 filters (99,99995% MPPs, according to EN1822);
• Standard. Hepa H14 filters (99,99995% MPPs, according to EN1822);
• Main filter dimension: 1220mm x 457 mm x 115 mm
</t>
    </r>
    <r>
      <rPr>
        <sz val="12"/>
        <color indexed="30"/>
        <rFont val="Calibri"/>
        <family val="2"/>
      </rPr>
      <t>When ordering, please ensure that at least the same quantity of filters as the Exhaust Hepa filter H14 for BSC Class II, Type A2, 4 feet -Labo is ordered so that it can be replaced at the same time.
Please order same quantity as the Biosafety cabinet (BSC) Class II, Type A2, 4 feet -Labo</t>
    </r>
  </si>
  <si>
    <t>LaboGene ApS/Scanlaf Standard. HEPA filter - Mars 1200, 2 filter</t>
  </si>
  <si>
    <t>LaboGene ApS/Scanlaf installaiton and training</t>
  </si>
  <si>
    <t>Biosafety cabinet (BSC) Class II, Type A2, 4 feet -Thermo</t>
  </si>
  <si>
    <r>
      <t xml:space="preserve">Biosafety cabinet Class II Type A2 with panoramic front &amp; side windows for ultimate supervision and glare-free lighting allowing a comfortable working position 110 mm HEPA filters with efficiency at 99,995 % against 0,3 µm particles, ensuring a clean sterile work chamber environment.
• Load Bearing Capacity: 50 kg; Max. ambient temp during operation: 40 °C (104 °F); Min. ambient temp during operation:10 °C (50 °F); Max. humidity/ operation: 90, non-condensing % r.H.
• Above room temp with window closed: &lt; 2 °K; Max. humidity/ storage: 95 % r.H;  SmartPort: 182.9 mm (7.2 in.)
• Fluorescent Light; Air Inflow Rate: 207 - 517 cfm; Filter Efficiency: 99.995% MPPS; Filter Type:  H14 HEPA EN 1822, 99.995% MPPSl;
</t>
    </r>
    <r>
      <rPr>
        <sz val="12"/>
        <color indexed="30"/>
        <rFont val="Calibri"/>
        <family val="2"/>
      </rPr>
      <t>The recommended UPS to use wit this item is: UPS 3000 VA with its battery pack.</t>
    </r>
  </si>
  <si>
    <t>Thermo Scientific 1300 Series Class II, Type A2</t>
  </si>
  <si>
    <t>https://www.thermofisher.com/order/catalog/product/1323TS#/1323TS</t>
  </si>
  <si>
    <t>Base for BSC Class II, Type A2, 4 feet -Thermo</t>
  </si>
  <si>
    <t>Adjustable base for the Biosafety cabinet 4 feet with 2 filters. Floor stand adjustable for BSC;
• Adjustable height range: 800 mm up to 850 mm; Mounted on stabilizing adjustable feet;
• Made of steel covered with epoxy coated paint, feet's made of stainless steel AISI 304.</t>
  </si>
  <si>
    <t>Thermo Scientific 1300 Series Class II, Type A2 - Stand</t>
  </si>
  <si>
    <t>Vertical ducting kit for BSC Class II, Type A2, 4 feet -Thermo</t>
  </si>
  <si>
    <r>
      <t xml:space="preserve">Vertical ducting kit for Biosafety cabinet 4 feet with 2 filters. Ducting kit and anti blowback valve of at least 200mm; Automatic damper lockable exhaust valve or similar automatic system.
</t>
    </r>
    <r>
      <rPr>
        <sz val="12"/>
        <color indexed="8"/>
        <rFont val="Calibri"/>
        <family val="2"/>
      </rPr>
      <t>·</t>
    </r>
    <r>
      <rPr>
        <sz val="9.6"/>
        <color indexed="8"/>
        <rFont val="Calibri"/>
        <family val="2"/>
      </rPr>
      <t xml:space="preserve"> </t>
    </r>
    <r>
      <rPr>
        <sz val="12"/>
        <color indexed="8"/>
        <rFont val="Calibri"/>
        <family val="2"/>
      </rPr>
      <t>Exhaust duct to be connected to the external ventilation system in the laboratory;
·</t>
    </r>
    <r>
      <rPr>
        <sz val="9.6"/>
        <color indexed="8"/>
        <rFont val="Calibri"/>
        <family val="2"/>
      </rPr>
      <t xml:space="preserve"> </t>
    </r>
    <r>
      <rPr>
        <sz val="12"/>
        <color indexed="8"/>
        <rFont val="Calibri"/>
        <family val="2"/>
      </rPr>
      <t xml:space="preserve">Able to accept frame for double HEPA filter of at least 90 x 45 cm; 
This item includes: accessories and parts for the installation: thimble, exhaust duct, sleeves, clamps, others.
</t>
    </r>
    <r>
      <rPr>
        <sz val="12"/>
        <color indexed="30"/>
        <rFont val="Calibri"/>
        <family val="2"/>
      </rPr>
      <t>Please order same quantity as the Biosafety cabinet (BSC) Class II, Type A2, 4 feet -Thermo</t>
    </r>
  </si>
  <si>
    <t>Thermo Scientific 1300 Series Class II, Type A2 -Vertical ducting kit</t>
  </si>
  <si>
    <t>Horizontal ducting kit for BSC Class II Type A2, 4 feet  -Thermo</t>
  </si>
  <si>
    <r>
      <t xml:space="preserve">Horizontal ducting kit for Biosafety cabinet 4 feet with 2 filters. Ducting kit and anti blowback valve of at least 200mm; Automatic damper lockable exhaust valve or similar automatic system.
</t>
    </r>
    <r>
      <rPr>
        <sz val="12"/>
        <color indexed="8"/>
        <rFont val="Calibri"/>
        <family val="2"/>
      </rPr>
      <t>·</t>
    </r>
    <r>
      <rPr>
        <sz val="9.6"/>
        <color indexed="8"/>
        <rFont val="Calibri"/>
        <family val="2"/>
      </rPr>
      <t xml:space="preserve"> </t>
    </r>
    <r>
      <rPr>
        <sz val="12"/>
        <color indexed="8"/>
        <rFont val="Calibri"/>
        <family val="2"/>
      </rPr>
      <t>Exhaust duct to be connected to the external ventilation system in the laboratory;
·</t>
    </r>
    <r>
      <rPr>
        <sz val="9.6"/>
        <color indexed="8"/>
        <rFont val="Calibri"/>
        <family val="2"/>
      </rPr>
      <t xml:space="preserve"> </t>
    </r>
    <r>
      <rPr>
        <sz val="12"/>
        <color indexed="8"/>
        <rFont val="Calibri"/>
        <family val="2"/>
      </rPr>
      <t xml:space="preserve">Able to accept frame for double HEPA filter of at least 90 x 45 cm; 
This item includes: accessories and parts for the installation: thimble, exhaust duct, sleeves, clamps, others.
</t>
    </r>
    <r>
      <rPr>
        <sz val="12"/>
        <color indexed="30"/>
        <rFont val="Calibri"/>
        <family val="2"/>
      </rPr>
      <t>Please order same quantity as the Biosafety cabinet (BSC) Class II, Type A2, 4 feet -Thermo</t>
    </r>
  </si>
  <si>
    <t>Thermo Scientific 1300 Series Class II, Type A2 - Horizontal ducting kit</t>
  </si>
  <si>
    <t>Fumigation kit for HPV for BSC Class II Type A2, 4 feet  -Thermo</t>
  </si>
  <si>
    <r>
      <t xml:space="preserve">Hydrogen Peroxide Vapor (HPV) fumigation kit to decontaminate the Biosafety cabinet 4 feet, 2 filters.
This item includes: valves, top closing/plate, sealing kit and other accessories necessaries for the fumigation process.
</t>
    </r>
    <r>
      <rPr>
        <sz val="12"/>
        <color indexed="30"/>
        <rFont val="Calibri"/>
        <family val="2"/>
      </rPr>
      <t>Please order same quantity as the Biosafety cabinet (BSC) Class II, Type A2, 4 feet -Thermo</t>
    </r>
  </si>
  <si>
    <t>Thermo Scientific 1300 Series Class II, Type A2 - Fumigation kit</t>
  </si>
  <si>
    <t>Double Exhaust filter kit for BSC Class II Type A2, 4feet Thermo</t>
  </si>
  <si>
    <r>
      <rPr>
        <sz val="12"/>
        <rFont val="Calibri"/>
        <family val="2"/>
      </rPr>
      <t xml:space="preserve">Double exhaust Hepa filter HP14 for Biosafety cabinet 4 feet, 2 filters. Frame made of steel covered with coated paint or preferably of Stainless steel AISI 304. Able to accept double HEPA filter.
· Frame dimension able to accept HEPA filter size of at least 90 x 45 cm;
· Double HEPA filter, each: two Micro glass-fibers HEPA to block particles of at least 0.3 µm size and larger with an efficiency of at least 99.99%.
Thi item includes: A double Exhaust filter
</t>
    </r>
    <r>
      <rPr>
        <sz val="12"/>
        <color indexed="30"/>
        <rFont val="Calibri"/>
        <family val="2"/>
      </rPr>
      <t>OPTIONAL ITEM: TO BE ORDERED ONLY IF REQUIRED BY THE EXISTING VENTILATION SYSTEM AND/OR LOCAL REGULATORY AUTHORITIES.
THIS OPTION IS CURRENTLY ONLY COMMONLY USED IN THE UNITED KINGDOM (LOCAL REGULATIONS).
Please order same quantity as the Biosafety cabinet (BSC) Class II, Type A2, 4 feet -Thermo</t>
    </r>
  </si>
  <si>
    <t>Thermo Scientific 1300 Series Class II, Type A2 - Exhaust Hepa filter HP14</t>
  </si>
  <si>
    <t>Exhaust Hepa filter H14 for BSC Class II Type A2, 4 feet Thermo</t>
  </si>
  <si>
    <r>
      <t xml:space="preserve">Exhaust Hepa Air filter H14 for Biosafety cabinet 4 feet, 2 filters. HEPA filters size of at least 90 x 45 cm;
Class: H14 according with EN 1822:2009;
</t>
    </r>
    <r>
      <rPr>
        <sz val="12"/>
        <color indexed="8"/>
        <rFont val="Calibri"/>
        <family val="2"/>
      </rPr>
      <t>·</t>
    </r>
    <r>
      <rPr>
        <sz val="9.6"/>
        <color indexed="8"/>
        <rFont val="Calibri"/>
        <family val="2"/>
      </rPr>
      <t xml:space="preserve"> </t>
    </r>
    <r>
      <rPr>
        <sz val="12"/>
        <color indexed="8"/>
        <rFont val="Calibri"/>
        <family val="2"/>
      </rPr>
      <t xml:space="preserve">Micro glass-fibers HEPA to block particles of at least 0.3 µm size and larger with an efficiency of at least 99.99%
This item includes: 2 exhaust Hepa Air filters.
</t>
    </r>
    <r>
      <rPr>
        <sz val="12"/>
        <color indexed="30"/>
        <rFont val="Calibri"/>
        <family val="2"/>
      </rPr>
      <t>Please order same quantity as the Biosafety cabinet (BSC) Class II, Type A2, 4 feet -Thermo</t>
    </r>
  </si>
  <si>
    <t>Thermo Scientific 1300 Series Class II, Type A2 - Exhaust Hepa filter H14</t>
  </si>
  <si>
    <t>Main Hepa filter for BSC Class II, Type A2, 4 feet -Thermo</t>
  </si>
  <si>
    <r>
      <t xml:space="preserve">Main HEPA Filter for Biosafety cabinet 4 feet, 2 filters. Main recirculating filter;
</t>
    </r>
    <r>
      <rPr>
        <sz val="12"/>
        <color indexed="8"/>
        <rFont val="Calibri"/>
        <family val="2"/>
      </rPr>
      <t>·</t>
    </r>
    <r>
      <rPr>
        <sz val="9.6"/>
        <color indexed="8"/>
        <rFont val="Calibri"/>
        <family val="2"/>
      </rPr>
      <t xml:space="preserve"> </t>
    </r>
    <r>
      <rPr>
        <sz val="12"/>
        <color indexed="8"/>
        <rFont val="Calibri"/>
        <family val="2"/>
      </rPr>
      <t>HEPA filter size of at least 90 x 45 cm; Type H14 according with EN 1822:2009;
·</t>
    </r>
    <r>
      <rPr>
        <sz val="9.6"/>
        <color indexed="8"/>
        <rFont val="Calibri"/>
        <family val="2"/>
      </rPr>
      <t xml:space="preserve"> </t>
    </r>
    <r>
      <rPr>
        <sz val="12"/>
        <color indexed="8"/>
        <rFont val="Calibri"/>
        <family val="2"/>
      </rPr>
      <t>Micro glass-fibers HEPA to block particles of at least 0.3 µm size and larger with an efficiency of at least 99.99%</t>
    </r>
    <r>
      <rPr>
        <sz val="12"/>
        <color theme="1"/>
        <rFont val="Calibri"/>
        <family val="2"/>
        <scheme val="minor"/>
      </rPr>
      <t xml:space="preserve">
</t>
    </r>
    <r>
      <rPr>
        <sz val="12"/>
        <color rgb="FF0070C0"/>
        <rFont val="Calibri"/>
        <family val="2"/>
        <scheme val="minor"/>
      </rPr>
      <t>Please order same quantity as the Biosafety cabinet (BSC) Class II, Type A2, 4 feet -Thermo</t>
    </r>
  </si>
  <si>
    <t>Thermo Scientific 1300 Series Class II, Type A2 - Main Hepa filter</t>
  </si>
  <si>
    <t>Installation and Training for Biosafety cabinet -Thermo</t>
  </si>
  <si>
    <t>Thermo Scientific 1300 Series Installation and training</t>
  </si>
  <si>
    <t>6.3.3 Biosafety cabinet Class II Type A2, 5 feet</t>
  </si>
  <si>
    <t>Biosafety cabinet (BSC) Class II, Type A2, 5 feet -Labo</t>
  </si>
  <si>
    <r>
      <t xml:space="preserve">Biosafety cabinet Class II Type A2 with panoramic front, side windows, electrical outlets, tabletops and light source for ultimate supervision and glare-free lighting V-shaped angled inflow grills allowing a comfortable working position 110 mm HEPA filters with efficiency at 99,999 % against 0,3 µm particles, ensuring a clean sterile work chamber environment. 
• Air velocity, vertical flow: 0,35 m/s;  Air velocity, deviation: 10 ±%; 2 Hepa filters: H-14;
• Air velocity, vertical flow: 0,35 m/s; Air velocity, deviation: 10 ±%; Down Flow rate: 1100 m3 /h;
• Noise level, ISO6081: &lt;54 dB(A); Light intensity variable: 0-2000 Lux; Window material: hardened/laminated glass; Cabinet material: polyester coated /AISI 304 stainless steel;
• Max. 2 pcs Electrical outlets in each side panel (left and right); 3 whole in each side window for gas valves in each side window UV-light. UV -light mounted on the front top of the cabinet
• Window in hardened glass with 3 holes for valves, Gas valve- G, Gas resettable solenoid valve 
USB port for communication and with computer inclusive software package in Excel
• Table top&gt; Pre filter grid with EU-3, painted version (Model 2016), Fluorescent dimmable light.
• Electrical outlets - DE - 1 pair (1 left side &amp; 1 right side)&gt;  Power supply&gt; 230V 50/60Hz , Voltage 110V
</t>
    </r>
    <r>
      <rPr>
        <sz val="12"/>
        <color indexed="30"/>
        <rFont val="Calibri"/>
        <family val="2"/>
      </rPr>
      <t>Please add to your request the  UPS 3000 VA with its battery pack, the accessories (stand, vertical or horizontal ducting kit, fumigation kit for HPV, Double Exhaust, Exhaust Hepa H14, Standard  filters)  and installation and training.</t>
    </r>
  </si>
  <si>
    <t xml:space="preserve"> LaboGene ApS/Scanlaf Mars 1500, 2 filter</t>
  </si>
  <si>
    <t xml:space="preserve">https://configurator.labogeneapps.com/media/1299/mars-1500-vers-2016.pdf </t>
  </si>
  <si>
    <t>Stand for BSC Class II, Type A2, 5 feet -Labo</t>
  </si>
  <si>
    <r>
      <t xml:space="preserve">Adjustable stand for the Biosafety cabinet 5 feet with 2 filters. Floor stand adjustable for BSC;
• Support stand 750 -800mm; Mounted on stabilizing adjustable feet;
• Made of steel covered with epoxy coated paint, feet's made of stainless steel AISI 304.
</t>
    </r>
    <r>
      <rPr>
        <sz val="12"/>
        <color indexed="30"/>
        <rFont val="Calibri"/>
        <family val="2"/>
      </rPr>
      <t>Needed if you do not have laboratory benches or the like where you can put the BSC on.</t>
    </r>
  </si>
  <si>
    <t>LaboGene ApS/Scanlaf BSC Stand - Mars 1500, 2 filter.</t>
  </si>
  <si>
    <t>Vertical ducting kit for BSC Class II, Type A2, 5 feet -Labo</t>
  </si>
  <si>
    <r>
      <t>Vertical ducting kit for Biosafety cabinet 5 feet with 2 filters. For a  minimal room height of 250 cm
• Automated lockable exhaust valve;  The ducting kit can be connected to an external ventilation system;
• Exhaust filter is 610 mm x 457 mm x 69 mm. Double exhaust filter possible. 
This item includes: Ducting kit including antiblow back valve straight Ø200, signals for external ventilation system and 3 -sensor option with pressure switch.</t>
    </r>
    <r>
      <rPr>
        <sz val="12"/>
        <color indexed="30"/>
        <rFont val="Calibri"/>
        <family val="2"/>
      </rPr>
      <t xml:space="preserve">
Whether a horizontal or vertical exhaust air outlet is required must be checked by the user before ordering. 
If the connection to the ventilation system is directly above the BSC, a vertical outlet is required, otherwise a horizontal outlet.
Please order same quantity as the Biosafety cabinet (BSC) Class II, Type A2, 5 feet -Labo</t>
    </r>
  </si>
  <si>
    <t>LaboGene ApS/Scanlaf BSC ducting kit - Mars 1500, 2 filter.</t>
  </si>
  <si>
    <t>Horizontal ducting kit for BSC Class II, Type A2, 5 feet -Labo</t>
  </si>
  <si>
    <r>
      <t>Horizontal ducting kit for Biosafety cabinet 5 feet with 2 filters. For a  minimal room height of 250 cm
• Automated lockable exhaust valve;  The ducting kit can be connected to an external ventilation system;
• Exhaust filter is 610 mm x 457 mm x 69 mm. Double exhaust filter possible. 
This item includes: Ducting kit including antiblow back valve straight Ø200, signals for external ventilation system and 3 -sensor option with pressure switch.</t>
    </r>
    <r>
      <rPr>
        <sz val="12"/>
        <color indexed="30"/>
        <rFont val="Calibri"/>
        <family val="2"/>
      </rPr>
      <t xml:space="preserve">
Whether a horizontal or vertical exhaust air outlet is required must be checked by the user before ordering. 
If the connection to the ventilation system is directly above the BSC, a vertical outlet is required, otherwise a horizontal outlet.
Please order same quantity as the Biosafety cabinet (BSC) Class II, Type A2, 5 feet -Labo</t>
    </r>
  </si>
  <si>
    <t>LaboGene ApS/Scanlaf BSC ducting kit  - Mars 1500, 2 filter.</t>
  </si>
  <si>
    <t>Fumigation kit for HPV for BSC Class II, Type A2, 5 feet -Labo</t>
  </si>
  <si>
    <r>
      <t xml:space="preserve">Hydrogen Peroxide Vapor (HPV) fumigation kit to decontaminate the Biosafety cabinet 4 feet, 2 filters.
This item includes: HVP fumigation plate kit with top plate, valves and sealing tape.
</t>
    </r>
    <r>
      <rPr>
        <sz val="12"/>
        <color indexed="30"/>
        <rFont val="Calibri"/>
        <family val="2"/>
      </rPr>
      <t>If there is more than 1 BSC in the same laboratory, only 1 fumigation kit is required.
Please order same quantity as the Biosafety cabinet (BSC) Class II, Type A2, 5 feet -Labo</t>
    </r>
  </si>
  <si>
    <t>LaboGene ApS/Scanlaf Fumigation kit - Mars 1500, 2 filter.</t>
  </si>
  <si>
    <t>Double Exhaust filter kit for BSC Class II, Type A2, 5feet -Labo</t>
  </si>
  <si>
    <r>
      <rPr>
        <sz val="12"/>
        <rFont val="Calibri"/>
        <family val="2"/>
      </rPr>
      <t xml:space="preserve">Double exhaust Hepa filter HP14 for Biosafety cabinet 5 feet, 2 filters.  Frame made of powder coated steel;.
•  Able to accept double Hepa filter HP14; Standard. Hepa H14 filters (99,99995% MPPs, according to EN1822); Double exhaust filter frame for Mars 1200 dimension: 915 mm x 457 mm x 115 mm.
The double exhaust filter is only required if connection to an external ventilation system is not possible. 
This item includes: A double Exhaust filter with 3 -sensor option with pressure switch and 1 spare filter. 
</t>
    </r>
    <r>
      <rPr>
        <sz val="12"/>
        <color indexed="30"/>
        <rFont val="Calibri"/>
        <family val="2"/>
      </rPr>
      <t>OPTIONAL ITEM: TO BE ORDERED ONLY IF REQUIRED BY THE EXISTING VENTILATION SYSTEM AND/OR LOCAL REGULATORY AUTHORITIES.
THIS OPTION IS CURRENTLY ONLY COMMONLY USED IN THE UNITED KINGDOM (LOCAL REGULATIONS).
Please order same quantity as the Biosafety cabinet (BSC) Class II, Type A2, 5 feet -Labo</t>
    </r>
  </si>
  <si>
    <t>LaboGene ApS/Scanlaf Double Exhaust filter - Mars 1500, 2 filter.</t>
  </si>
  <si>
    <t>Exhaust Hepa filter H14 for BSC Class II, Type A2, 5 feet -Labo</t>
  </si>
  <si>
    <r>
      <t xml:space="preserve">Exhaust Hepa Air filter H14 for Biosafety cabinet 5 feet, 2 filters. Class: H14 according with EN 1822:2009.
• Hepa filters exhaust filter is 915 mm x 457 mm x 69 mm;
• Standard. Hepa H14 filters (99,99995% MPPs, according to EN1822)
This item includes: 2 exhaust Hepa Air filters.
</t>
    </r>
    <r>
      <rPr>
        <sz val="12"/>
        <color indexed="30"/>
        <rFont val="Calibri"/>
        <family val="2"/>
      </rPr>
      <t>Please order same quantity as the Biosafety cabinet (BSC) Class II, Type A2, 5 feet -Labo</t>
    </r>
  </si>
  <si>
    <t>LaboGene ApS/Scanlaf Exhaust filter filters - Mars 1500, 2 filter.</t>
  </si>
  <si>
    <t>Standard Hepa filter for BSC Class II, Type A2, 5 feet -Labo</t>
  </si>
  <si>
    <r>
      <t xml:space="preserve">Standard HEPA Filter for Biosafety cabinet 5 feet, 2 filters. Main recirculating filter;
• Standard. Hepa H14 filters (99,99995% MPPs, according to EN1822);
• Standard. Hepa H14 filters (99,99995% MPPs, according to EN1822);
• Main filter dimension: 1225mm x 457 mm x 115 mm
</t>
    </r>
    <r>
      <rPr>
        <sz val="12"/>
        <color indexed="30"/>
        <rFont val="Calibri"/>
        <family val="2"/>
      </rPr>
      <t>When ordering, please ensure that at least the same quantity of filters as item 106772 is ordered so that it can be replaced at the same time.
Please order same quantity as the Biosafety cabinet (BSC) Class II, Type A2, 5 feet -Labo</t>
    </r>
  </si>
  <si>
    <t>LaboGene ApS/Scanlaf Standard. HEPA filter - Mars 1500, 2 filter</t>
  </si>
  <si>
    <t>Biosafety cabinet (BSC) Class II, Type A2, 5 feet -Thermo</t>
  </si>
  <si>
    <t>Base for BSC Class II, Type A2, 5 feet -Thermo</t>
  </si>
  <si>
    <t>Adjustable base for the Biosafety cabinet 5 feet with 2 filters. Floor stand adjustable for BSC;
• Adjustable height range: 800 mm up to 850 mm; Mounted on stabilizing adjustable feet;
• Made of steel covered with epoxy coated paint, feet's made of stainless steel AISI 304.</t>
  </si>
  <si>
    <t>Vertical ducting kit for BSC Class II, Type A2, 5 feet -Thermo</t>
  </si>
  <si>
    <r>
      <t xml:space="preserve">Vertical ducting kit for Biosafety cabinet 5 feet with 2 filters. Ducting kit and anti blowback valve of at least 200mm; Automatic damper lockable exhaust valve or similar automatic system.
</t>
    </r>
    <r>
      <rPr>
        <sz val="12"/>
        <color indexed="8"/>
        <rFont val="Calibri"/>
        <family val="2"/>
      </rPr>
      <t>·</t>
    </r>
    <r>
      <rPr>
        <sz val="9.6"/>
        <color indexed="8"/>
        <rFont val="Calibri"/>
        <family val="2"/>
      </rPr>
      <t xml:space="preserve"> </t>
    </r>
    <r>
      <rPr>
        <sz val="12"/>
        <color indexed="8"/>
        <rFont val="Calibri"/>
        <family val="2"/>
      </rPr>
      <t>Exhaust duct to be connected to the external ventilation system in the laboratory;
·</t>
    </r>
    <r>
      <rPr>
        <sz val="9.6"/>
        <color indexed="8"/>
        <rFont val="Calibri"/>
        <family val="2"/>
      </rPr>
      <t xml:space="preserve"> </t>
    </r>
    <r>
      <rPr>
        <sz val="12"/>
        <color indexed="8"/>
        <rFont val="Calibri"/>
        <family val="2"/>
      </rPr>
      <t xml:space="preserve">Able to accept frame for double HEPA filter of at least 90 x 45 cm; 
This item includes: accessories and parts for the installation: thimble, exhaust duct, sleeves, clamps, others.
</t>
    </r>
    <r>
      <rPr>
        <sz val="12"/>
        <color indexed="30"/>
        <rFont val="Calibri"/>
        <family val="2"/>
      </rPr>
      <t>Please order same quantity as the Biosafety cabinet (BSC) Class II, Type A2, 5 feet -Thermo</t>
    </r>
  </si>
  <si>
    <t>Horizontal ducting kit for BSC Class II, Type A2, 5 feet -Thermo</t>
  </si>
  <si>
    <r>
      <t xml:space="preserve">Horizontal ducting kit for Biosafety cabinet 5 feet with 2 filters. Ducting kit and anti blowback valve of at least 200mm; Automatic damper lockable exhaust valve or similar automatic system.
</t>
    </r>
    <r>
      <rPr>
        <sz val="12"/>
        <color indexed="8"/>
        <rFont val="Calibri"/>
        <family val="2"/>
      </rPr>
      <t>·</t>
    </r>
    <r>
      <rPr>
        <sz val="9.6"/>
        <color indexed="8"/>
        <rFont val="Calibri"/>
        <family val="2"/>
      </rPr>
      <t xml:space="preserve"> </t>
    </r>
    <r>
      <rPr>
        <sz val="12"/>
        <color indexed="8"/>
        <rFont val="Calibri"/>
        <family val="2"/>
      </rPr>
      <t>Exhaust duct to be connected to the external ventilation system in the laboratory;
·</t>
    </r>
    <r>
      <rPr>
        <sz val="9.6"/>
        <color indexed="8"/>
        <rFont val="Calibri"/>
        <family val="2"/>
      </rPr>
      <t xml:space="preserve"> </t>
    </r>
    <r>
      <rPr>
        <sz val="12"/>
        <color indexed="8"/>
        <rFont val="Calibri"/>
        <family val="2"/>
      </rPr>
      <t xml:space="preserve">Able to accept frame for double HEPA filter of at least 90 x 45 cm; 
This item includes: accessories and parts for the installation: thimble, exhaust duct, sleeves, clamps, others.
</t>
    </r>
    <r>
      <rPr>
        <sz val="12"/>
        <color indexed="30"/>
        <rFont val="Calibri"/>
        <family val="2"/>
      </rPr>
      <t>Please order same quantity as the Biosafety cabinet (BSC) Class II, Type A2, 5 feet -Thermo</t>
    </r>
  </si>
  <si>
    <t>Fumigation kit for HPV for BSC Class II, Type A2, 5 feet -Thermo</t>
  </si>
  <si>
    <r>
      <t xml:space="preserve">Hydrogen Peroxide Vapor (HPV) fumigation kit to decontaminate the Biosafety cabinet 5 feet, 2 filters.
This item includes: valves, top closing/plate, sealing kit and other accessories necessaries for the fumigation process.
</t>
    </r>
    <r>
      <rPr>
        <sz val="12"/>
        <color indexed="30"/>
        <rFont val="Calibri"/>
        <family val="2"/>
      </rPr>
      <t>Please order same quantity as the Biosafety cabinet (BSC) Class II, Type A2, 5 feet -Thermo</t>
    </r>
  </si>
  <si>
    <t>Double Exhaust filter kit for BSC Class II, Type A2 5feet Thermo</t>
  </si>
  <si>
    <r>
      <rPr>
        <sz val="12"/>
        <rFont val="Calibri"/>
        <family val="2"/>
      </rPr>
      <t xml:space="preserve">Double exhaust Hepa filter HP14 for Biosafety cabinet 5 feet, 2 filters. Frame made of steel covered with coated paint or preferably of Stainless steel AISI 304. Able to accept double HEPA filter.
· Frame dimension able to accept HEPA filter size of at least 90 x 45 cm;
· Double HEPA filter, each: two Micro glass-fibers HEPA to block particles of at least 0.3 µm size and larger with an efficiency of at least 99.99%.
Thi item includes: A double Exhaust filter
</t>
    </r>
    <r>
      <rPr>
        <sz val="12"/>
        <color indexed="30"/>
        <rFont val="Calibri"/>
        <family val="2"/>
      </rPr>
      <t>Please order same quantity as the Biosafety cabinet (BSC) Class II, Type A2, 5 feet -Thermo</t>
    </r>
  </si>
  <si>
    <t>Exhaust Hepa filter H14 for BSC Class II Type A2, 5 feet Thermo</t>
  </si>
  <si>
    <r>
      <t xml:space="preserve">Exhaust Hepa Air filter H14 for Biosafety cabinet 5 feet, 2 filters. HEPA filters size of at least 90 x 45 cm;
Class: H14 according with EN 1822:2009;
</t>
    </r>
    <r>
      <rPr>
        <sz val="12"/>
        <color indexed="8"/>
        <rFont val="Calibri"/>
        <family val="2"/>
      </rPr>
      <t>·</t>
    </r>
    <r>
      <rPr>
        <sz val="9.6"/>
        <color indexed="8"/>
        <rFont val="Calibri"/>
        <family val="2"/>
      </rPr>
      <t xml:space="preserve"> </t>
    </r>
    <r>
      <rPr>
        <sz val="12"/>
        <color indexed="8"/>
        <rFont val="Calibri"/>
        <family val="2"/>
      </rPr>
      <t>Micro glass-fibers HEPA to block particles of at least 0.3 µm size and larger with an efficiency of at least 99.99%
This item includes: 2 exhaust Hepa Air filters.</t>
    </r>
    <r>
      <rPr>
        <sz val="12"/>
        <color theme="1"/>
        <rFont val="Calibri"/>
        <family val="2"/>
        <scheme val="minor"/>
      </rPr>
      <t xml:space="preserve">
</t>
    </r>
    <r>
      <rPr>
        <sz val="12"/>
        <color rgb="FF0070C0"/>
        <rFont val="Calibri"/>
        <family val="2"/>
        <scheme val="minor"/>
      </rPr>
      <t>Please order same quantity as the Biosafety cabinet (BSC) Class II, Type A2, 5 feet -Thermo</t>
    </r>
  </si>
  <si>
    <t>Main Hepa filter for BSC Class II, Type A2, 5 feet -Thermo</t>
  </si>
  <si>
    <r>
      <t xml:space="preserve">Main HEPA Filter for Biosafety cabinet 5 feet, 2 filters. Main recirculating filter;
</t>
    </r>
    <r>
      <rPr>
        <sz val="12"/>
        <color indexed="8"/>
        <rFont val="Calibri"/>
        <family val="2"/>
      </rPr>
      <t>·</t>
    </r>
    <r>
      <rPr>
        <sz val="9.6"/>
        <color indexed="8"/>
        <rFont val="Calibri"/>
        <family val="2"/>
      </rPr>
      <t xml:space="preserve"> </t>
    </r>
    <r>
      <rPr>
        <sz val="12"/>
        <color indexed="8"/>
        <rFont val="Calibri"/>
        <family val="2"/>
      </rPr>
      <t>HEPA filter size of at least 90 x 45 cm; Type H14 according with EN 1822:2009;
·</t>
    </r>
    <r>
      <rPr>
        <sz val="9.6"/>
        <color indexed="8"/>
        <rFont val="Calibri"/>
        <family val="2"/>
      </rPr>
      <t xml:space="preserve"> </t>
    </r>
    <r>
      <rPr>
        <sz val="12"/>
        <color indexed="8"/>
        <rFont val="Calibri"/>
        <family val="2"/>
      </rPr>
      <t>Micro glass-fibers HEPA to block particles of at least 0.3 µm size and larger with an efficiency of at least 99.99%</t>
    </r>
    <r>
      <rPr>
        <sz val="12"/>
        <color theme="1"/>
        <rFont val="Calibri"/>
        <family val="2"/>
        <scheme val="minor"/>
      </rPr>
      <t xml:space="preserve">
</t>
    </r>
    <r>
      <rPr>
        <sz val="12"/>
        <color rgb="FF0070C0"/>
        <rFont val="Calibri"/>
        <family val="2"/>
        <scheme val="minor"/>
      </rPr>
      <t>Please order same quantity as the Biosafety cabinet (BSC) Class II, Type A2, 5 feet -Thermo</t>
    </r>
  </si>
  <si>
    <t>6.3.4 Biosafety cabinet Class II Type A2, 6 feet</t>
  </si>
  <si>
    <t>Biosafety cabinet (BSC) Class II, Type A2, 6 feet -Labo</t>
  </si>
  <si>
    <t xml:space="preserve"> LaboGene ApS/Scanlaf Mars 1800, 2 filter</t>
  </si>
  <si>
    <t>https://configurator.labogeneapps.com/media/1300/mars-1800-vers-2016.pdf</t>
  </si>
  <si>
    <t>Stand for BSC Class II, Type A2, 6 feet -Labo</t>
  </si>
  <si>
    <r>
      <t xml:space="preserve">Adjustable stand for the Biosafety cabinet 6 feet with 2 filters. Floor stand adjustable for BSC;
• Support stand 750 -800mm; Mounted on stabilizing adjustable feet;
• Made of steel covered with epoxy coated paint, feet's made of stainless steel AISI 304.
</t>
    </r>
    <r>
      <rPr>
        <sz val="12"/>
        <color indexed="30"/>
        <rFont val="Calibri"/>
        <family val="2"/>
      </rPr>
      <t>Needed if you do not have laboratory benches or the like where you can put the BSC on.</t>
    </r>
  </si>
  <si>
    <t>LaboGene ApS/Scanlaf BSC Stand - Mars 1800, 2 filter.</t>
  </si>
  <si>
    <t>Vertical ducting kit for BSC Class II, Type A2, 6 feet -Labo</t>
  </si>
  <si>
    <r>
      <t xml:space="preserve">Vertical ducting kit for Biosafety cabinet 6 feet with 2 filters. For a  minimal room height of 250 cm
• Automated lockable exhaust valve;  The ducting kit can be connected to an external ventilation system;
• Exhaust filter is 610 mm x 457 mm x 69 mm. Double exhaust filter possible. 
This item includes: Ducting kit including antiblow back valve straight Ø200, signals for external ventilation system and 3 -sensor option with pressure switch.
</t>
    </r>
    <r>
      <rPr>
        <sz val="12"/>
        <color indexed="30"/>
        <rFont val="Calibri"/>
        <family val="2"/>
      </rPr>
      <t>Whether a horizontal or vertical exhaust air outlet is required must be checked by the user before ordering. 
If the connection to the ventilation system is directly above the BSC, a vertical outlet is required, otherwise a horizontal outlet.
Please order same quantity as the Biosafety cabinet (BSC) Class II, Type A2, 6 feet -Labo</t>
    </r>
  </si>
  <si>
    <t>LaboGene ApS/Scanlaf BSC ducting kit  - Mars 1800, 2 filter.</t>
  </si>
  <si>
    <t>Horizontal ducting kit for BSC Class II, Type A2, 6 feet -Labo</t>
  </si>
  <si>
    <r>
      <t xml:space="preserve">Horizontal ducting kit for Biosafety cabinet 6 feet with 2 filters. For a  minimal room height of 250 cm
• Automated lockable exhaust valve;  The ducting kit can be connected to an external ventilation system;
• Exhaust filter is 610 mm x 457 mm x 69 mm. Double exhaust filter possible. 
This item includes: Ducting kit including antiblow back valve straight Ø200, signals for external ventilation system and 3 -sensor option with pressure switch.
</t>
    </r>
    <r>
      <rPr>
        <sz val="12"/>
        <color indexed="30"/>
        <rFont val="Calibri"/>
        <family val="2"/>
      </rPr>
      <t>Whether a horizontal or vertical exhaust air outlet is required must be checked by the user before ordering. 
If the connection to the ventilation system is directly above the BSC, a vertical outlet is required, otherwise a horizontal outlet.
Please order same quantity as the Biosafety cabinet (BSC) Class II, Type A2, 6 feet -Labo</t>
    </r>
  </si>
  <si>
    <t>Fumigation kit for HPV for BSC Class II, Type A2, 6 feet -Labo</t>
  </si>
  <si>
    <r>
      <t xml:space="preserve">Hydrogen Peroxide Vapor (HPV) fumigation kit to decontaminate the Biosafety cabinet 6 feet, 2 filters.
This item includes: HVP fumigation plate kit with top plate, valves and sealing tape.
</t>
    </r>
    <r>
      <rPr>
        <sz val="12"/>
        <color indexed="30"/>
        <rFont val="Calibri"/>
        <family val="2"/>
      </rPr>
      <t>If there is more than 1 BSC in the same laboratory, only 1 fumigation kit is required.</t>
    </r>
    <r>
      <rPr>
        <sz val="12"/>
        <color indexed="8"/>
        <rFont val="Calibri"/>
        <family val="2"/>
      </rPr>
      <t xml:space="preserve">
</t>
    </r>
    <r>
      <rPr>
        <sz val="12"/>
        <color indexed="30"/>
        <rFont val="Calibri"/>
        <family val="2"/>
      </rPr>
      <t>Please order same quantity as the Biosafety cabinet (BSC) Class II, Type A2, 6 feet -Labo</t>
    </r>
  </si>
  <si>
    <t>LaboGene ApS/Scanlaf Fumigation kit - Mars 1800, 2 filter.</t>
  </si>
  <si>
    <t>Double Exhaust filter kit for BSC Class II, Type A2, 6feet -Labo</t>
  </si>
  <si>
    <r>
      <rPr>
        <sz val="12"/>
        <rFont val="Calibri"/>
        <family val="2"/>
      </rPr>
      <t xml:space="preserve">Double exhaust Hepa filter HP14 for Biosafety cabinet 6 feet, 2 filters.  Frame made of powder coated steel.
•  Able to accept double Hepa filter HP14; Standard. Hepa H14 filters (99,99995% MPPs, according to EN1822); Double exhaust filter frame for Mars 1200 dimension: 915 mm x 457 mm x 115 mm.
This item includes: A double Exhaust filter with 3 -sensor option with pressure switch and 1 spare filter. 
</t>
    </r>
    <r>
      <rPr>
        <sz val="12"/>
        <color indexed="30"/>
        <rFont val="Calibri"/>
        <family val="2"/>
      </rPr>
      <t>OPTIONAL ITEM: TO BE ORDERED ONLY IF REQUIRED BY THE EXISTING VENTILATION SYSTEM AND/OR LOCAL REGULATORY AUTHORITIES.
THIS OPTION IS CURRENTLY ONLY COMMONLY USED IN THE UNITED KINGDOM (LOCAL REGULATIONS).
Please order same quantity as the Biosafety cabinet (BSC) Class II, Type A2, 6 feet -Labo</t>
    </r>
  </si>
  <si>
    <t>LaboGene ApS/Scanlaf Double Exhaust filter - Mars 1800, 2 filter.</t>
  </si>
  <si>
    <t>Exhaust Hepa filter H14 for BSC Class II, Type A2, 6 feet -Labo</t>
  </si>
  <si>
    <r>
      <t xml:space="preserve">Exhaust Hepa Air filter H14 for Biosafety cabinet 6 feet, 2 filters. Class: H14 according with EN 1822:2009.
• Hepa filters exhaust filter is 915 mm x 457 mm x 69 mm;
• Standard. Hepa H14 filters (99,99995% MPPs, according to EN1822)
This item includes: 2 exhaust Hepa Air filters.
</t>
    </r>
    <r>
      <rPr>
        <sz val="12"/>
        <color indexed="30"/>
        <rFont val="Calibri"/>
        <family val="2"/>
      </rPr>
      <t>Please order same quantity as the Biosafety cabinet (BSC) Class II, Type A2, 6 feet -Labo</t>
    </r>
  </si>
  <si>
    <t>LaboGene ApS/Scanlaf Exhaust filter filters - Mars 1800, 2 filter.</t>
  </si>
  <si>
    <t>Standard Hepa filter for BSC Class II, Type A2, 6 feet -Labo</t>
  </si>
  <si>
    <r>
      <t xml:space="preserve">Standard HEPA Filter for Biosafety cabinet 6 feet, 2 filters. Main recirculating filter;
• Standard. Hepa H14 filters (99,99995% MPPs, according to EN1822);
• Standard. Hepa H14 filters (99,99995% MPPs, according to EN1822);
• Main filter dimension: 1225mm x 457 mm x 115 mm
</t>
    </r>
    <r>
      <rPr>
        <sz val="12"/>
        <color indexed="30"/>
        <rFont val="Calibri"/>
        <family val="2"/>
      </rPr>
      <t>When ordering, please ensure that at least the same quantity of filters as the Exhaust Hepa filter H14 for BSC Class II, Type A2, 6 feet -Labo is ordered so that it can be replaced at the same time.
Please order same quantity as the Biosafety cabinet (BSC) Class II, Type A2, 6 feet -Labo</t>
    </r>
  </si>
  <si>
    <t>LaboGene ApS/Scanlaf Standard. HEPA filter - Mars 1800, 2 filter</t>
  </si>
  <si>
    <t>Biosafety cabinet (BSC) Class II, Type A2, 6 feet -Thermo</t>
  </si>
  <si>
    <t>Base for BSC Class II, Type A2, 6 feet -Thermo</t>
  </si>
  <si>
    <t>Adjustable base for the Biosafety cabinet 6 feet with 2 filters. Floor stand adjustable for BSC;
• Adjustable height range: 800 mm up to 850 mm; Mounted on stabilizing adjustable feet;
• Made of steel covered with epoxy coated paint, feet's made of stainless steel AISI 304.</t>
  </si>
  <si>
    <t>Vertical ducting kit for BSC Class II, Type A2, 6 feet -Thermo</t>
  </si>
  <si>
    <r>
      <t xml:space="preserve">Vertical ducting kit for Biosafety cabinet 6 feet with 2 filters. Ducting kit and anti blowback valve of at least 200mm; Automatic damper lockable exhaust valve or similar automatic system.
</t>
    </r>
    <r>
      <rPr>
        <sz val="12"/>
        <color indexed="8"/>
        <rFont val="Calibri"/>
        <family val="2"/>
      </rPr>
      <t>·</t>
    </r>
    <r>
      <rPr>
        <sz val="9.6"/>
        <color indexed="8"/>
        <rFont val="Calibri"/>
        <family val="2"/>
      </rPr>
      <t xml:space="preserve"> </t>
    </r>
    <r>
      <rPr>
        <sz val="12"/>
        <color indexed="8"/>
        <rFont val="Calibri"/>
        <family val="2"/>
      </rPr>
      <t>Exhaust duct to be connected to the external ventilation system in the laboratory;
·</t>
    </r>
    <r>
      <rPr>
        <sz val="9.6"/>
        <color indexed="8"/>
        <rFont val="Calibri"/>
        <family val="2"/>
      </rPr>
      <t xml:space="preserve"> </t>
    </r>
    <r>
      <rPr>
        <sz val="12"/>
        <color indexed="8"/>
        <rFont val="Calibri"/>
        <family val="2"/>
      </rPr>
      <t xml:space="preserve">Able to accept frame for double HEPA filter of at least 90 x 45 cm; 
This item includes: accessories and parts for the installation: thimble, exhaust duct, sleeves, clamps, others.
</t>
    </r>
    <r>
      <rPr>
        <sz val="12"/>
        <color indexed="30"/>
        <rFont val="Calibri"/>
        <family val="2"/>
      </rPr>
      <t>Please order same quantity as the Biosafety cabinet (BSC) Class II, Type A2, 6 feet -Thermo</t>
    </r>
  </si>
  <si>
    <t>Horizontal ducting kit for BSC Class II, Type A2, 6 feet -Thermo</t>
  </si>
  <si>
    <r>
      <t xml:space="preserve">Horizontal ducting kit for Biosafety cabinet 6 feet with 2 filters. Ducting kit and anti blowback valve of at least 200mm; Automatic damper lockable exhaust valve or similar automatic system.
</t>
    </r>
    <r>
      <rPr>
        <sz val="12"/>
        <color indexed="8"/>
        <rFont val="Calibri"/>
        <family val="2"/>
      </rPr>
      <t>·</t>
    </r>
    <r>
      <rPr>
        <sz val="9.6"/>
        <color indexed="8"/>
        <rFont val="Calibri"/>
        <family val="2"/>
      </rPr>
      <t xml:space="preserve"> </t>
    </r>
    <r>
      <rPr>
        <sz val="12"/>
        <color indexed="8"/>
        <rFont val="Calibri"/>
        <family val="2"/>
      </rPr>
      <t>Exhaust duct to be connected to the external ventilation system in the laboratory;
·</t>
    </r>
    <r>
      <rPr>
        <sz val="9.6"/>
        <color indexed="8"/>
        <rFont val="Calibri"/>
        <family val="2"/>
      </rPr>
      <t xml:space="preserve"> </t>
    </r>
    <r>
      <rPr>
        <sz val="12"/>
        <color indexed="8"/>
        <rFont val="Calibri"/>
        <family val="2"/>
      </rPr>
      <t xml:space="preserve">Able to accept frame for double HEPA filter of at least 90 x 45 cm; 
This item includes: accessories and parts for the installation: thimble, exhaust duct, sleeves, clamps, others.
</t>
    </r>
    <r>
      <rPr>
        <sz val="12"/>
        <color indexed="30"/>
        <rFont val="Calibri"/>
        <family val="2"/>
      </rPr>
      <t>Please order same quantity as the Biosafety cabinet (BSC) Class II, Type A2, 6 feet -Thermo</t>
    </r>
  </si>
  <si>
    <t>Fumigation kit for HPV for BSC Class II, Type A2, 6 feet -Thermo</t>
  </si>
  <si>
    <r>
      <t xml:space="preserve">Hydrogen Peroxide Vapor (HPV) fumigation kit to decontaminate the Biosafety cabinet 6 feet, 2 filters.
This item includes: valves, top closing/plate, sealing kit and other accessories necessaries for the fumigation process.
</t>
    </r>
    <r>
      <rPr>
        <sz val="12"/>
        <color indexed="30"/>
        <rFont val="Calibri"/>
        <family val="2"/>
      </rPr>
      <t>Please order same quantity as the Biosafety cabinet (BSC) Class II, Type A2, 6 feet -Thermo</t>
    </r>
  </si>
  <si>
    <t>Double Exhaust filter kit for BSC Class II Type A2, 6feet Thermo</t>
  </si>
  <si>
    <r>
      <rPr>
        <sz val="12"/>
        <rFont val="Calibri"/>
        <family val="2"/>
      </rPr>
      <t xml:space="preserve">Exhaust Hepa filter HP14 for Biosafety cabinet 6 feet, 2 filters. Frame made of steel covered with coated paint or preferably of Stainless steel AISI 304. Able to accept double HEPA filter.
· Frame dimension able to accept HEPA filter size of at least 90 x 45 cm;
· Double HEPA filter, each: two Micro glass-fibers HEPA to block particles of at least 0.3 µm size and larger with an efficiency of at least 99.99%.
Thi item includes: A double Exhaust filter
</t>
    </r>
    <r>
      <rPr>
        <sz val="12"/>
        <color indexed="30"/>
        <rFont val="Calibri"/>
        <family val="2"/>
      </rPr>
      <t>Please order same quantity as the Biosafety cabinet (BSC) Class II, Type A2, 6 feet -Thermo</t>
    </r>
  </si>
  <si>
    <t>Exhaust Hepa filter H14 for BSC Class II Type A2, 6 feet -Thermo</t>
  </si>
  <si>
    <r>
      <t xml:space="preserve">Exhaust Hepa Air filter H14 for Biosafety cabinet 6 feet, 2 filters. HEPA filters size of at least 90 x 45 cm;
Class: H14 according with EN 1822:2009;
</t>
    </r>
    <r>
      <rPr>
        <sz val="12"/>
        <color indexed="8"/>
        <rFont val="Calibri"/>
        <family val="2"/>
      </rPr>
      <t>·</t>
    </r>
    <r>
      <rPr>
        <sz val="9.6"/>
        <color indexed="8"/>
        <rFont val="Calibri"/>
        <family val="2"/>
      </rPr>
      <t xml:space="preserve"> </t>
    </r>
    <r>
      <rPr>
        <sz val="12"/>
        <color indexed="8"/>
        <rFont val="Calibri"/>
        <family val="2"/>
      </rPr>
      <t xml:space="preserve">Micro glass-fibers HEPA to block particles of at least 0.3 µm size and larger with an efficiency of at least 99.99%
This item includes: 2 exhaust Hepa Air filters.
</t>
    </r>
    <r>
      <rPr>
        <sz val="12"/>
        <color rgb="FF0070C0"/>
        <rFont val="Calibri"/>
        <family val="2"/>
      </rPr>
      <t>Please order same quantity as the Biosafety cabinet (BSC) Class II, Type A2, 6 feet -Thermo</t>
    </r>
  </si>
  <si>
    <t>Main Hepa filter for BSC Class II, Type A2, 6 feet -Thermo</t>
  </si>
  <si>
    <r>
      <t xml:space="preserve">Main HEPA Filter for Biosafety cabinet 6 feet, 2 filters. Main recirculating filter.
</t>
    </r>
    <r>
      <rPr>
        <sz val="12"/>
        <color indexed="8"/>
        <rFont val="Calibri"/>
        <family val="2"/>
      </rPr>
      <t>·</t>
    </r>
    <r>
      <rPr>
        <sz val="9.6"/>
        <color indexed="8"/>
        <rFont val="Calibri"/>
        <family val="2"/>
      </rPr>
      <t xml:space="preserve"> </t>
    </r>
    <r>
      <rPr>
        <sz val="12"/>
        <color indexed="8"/>
        <rFont val="Calibri"/>
        <family val="2"/>
      </rPr>
      <t>HEPA filter size of at least 90 x 45 cm; Type H14 according with EN 1822:2009;
·</t>
    </r>
    <r>
      <rPr>
        <sz val="9.6"/>
        <color indexed="8"/>
        <rFont val="Calibri"/>
        <family val="2"/>
      </rPr>
      <t xml:space="preserve"> </t>
    </r>
    <r>
      <rPr>
        <sz val="12"/>
        <color indexed="8"/>
        <rFont val="Calibri"/>
        <family val="2"/>
      </rPr>
      <t>Micro glass-fibers HEPA to block particles of at least 0.3 µm size and larger with an efficiency of at least 99.99%.</t>
    </r>
    <r>
      <rPr>
        <sz val="12"/>
        <color theme="1"/>
        <rFont val="Calibri"/>
        <family val="2"/>
        <scheme val="minor"/>
      </rPr>
      <t xml:space="preserve">
</t>
    </r>
    <r>
      <rPr>
        <sz val="12"/>
        <color rgb="FF0070C0"/>
        <rFont val="Calibri"/>
        <family val="2"/>
        <scheme val="minor"/>
      </rPr>
      <t>Please order same quantity as the Biosafety cabinet (BSC) Class II, Type A2, 6 feet -Thermo</t>
    </r>
  </si>
  <si>
    <t>6.4 LABORATORY FURNITURE</t>
  </si>
  <si>
    <t>6.4.1 Laboratory furniture</t>
  </si>
  <si>
    <t>Laboratory chair</t>
  </si>
  <si>
    <r>
      <t xml:space="preserve">All chairs and stools are available with a star base which is made from high strength sectional steel tubing, which is particularly robust and durable. The flat design prevents trip hazards.
</t>
    </r>
    <r>
      <rPr>
        <sz val="12"/>
        <color indexed="8"/>
        <rFont val="Calibri"/>
        <family val="2"/>
      </rPr>
      <t>·</t>
    </r>
    <r>
      <rPr>
        <sz val="9.6"/>
        <color indexed="8"/>
        <rFont val="Calibri"/>
        <family val="2"/>
      </rPr>
      <t xml:space="preserve"> </t>
    </r>
    <r>
      <rPr>
        <sz val="12"/>
        <color indexed="8"/>
        <rFont val="Calibri"/>
        <family val="2"/>
      </rPr>
      <t xml:space="preserve">Complete hygienic design, easy to clean and disinfect
</t>
    </r>
    <r>
      <rPr>
        <sz val="12"/>
        <color indexed="8"/>
        <rFont val="Calibri"/>
        <family val="2"/>
      </rPr>
      <t>·</t>
    </r>
    <r>
      <rPr>
        <sz val="9.6"/>
        <color indexed="8"/>
        <rFont val="Calibri"/>
        <family val="2"/>
      </rPr>
      <t xml:space="preserve"> </t>
    </r>
    <r>
      <rPr>
        <sz val="12"/>
        <color indexed="8"/>
        <rFont val="Calibri"/>
        <family val="2"/>
      </rPr>
      <t xml:space="preserve">Seat height adjustment by gas-lift; Seat adjustable height in the range of at least 450 to 600 mm;
</t>
    </r>
    <r>
      <rPr>
        <sz val="12"/>
        <color indexed="8"/>
        <rFont val="Calibri"/>
        <family val="2"/>
      </rPr>
      <t>·</t>
    </r>
    <r>
      <rPr>
        <sz val="9.6"/>
        <color indexed="8"/>
        <rFont val="Calibri"/>
        <family val="2"/>
      </rPr>
      <t xml:space="preserve"> </t>
    </r>
    <r>
      <rPr>
        <sz val="12"/>
        <color indexed="8"/>
        <rFont val="Calibri"/>
        <family val="2"/>
      </rPr>
      <t xml:space="preserve">Seat tilt adjustment; Backrest adjustable in height and inclination
</t>
    </r>
    <r>
      <rPr>
        <sz val="12"/>
        <color indexed="8"/>
        <rFont val="Calibri"/>
        <family val="2"/>
      </rPr>
      <t>·</t>
    </r>
    <r>
      <rPr>
        <sz val="9.6"/>
        <color indexed="8"/>
        <rFont val="Calibri"/>
        <family val="2"/>
      </rPr>
      <t xml:space="preserve"> </t>
    </r>
    <r>
      <rPr>
        <sz val="12"/>
        <color indexed="8"/>
        <rFont val="Calibri"/>
        <family val="2"/>
      </rPr>
      <t>Seat adjustable height through by gas-lift; SoftTouch PU foam, resistant against aggressive liquids</t>
    </r>
  </si>
  <si>
    <t>VWR International GmbH 132-0406</t>
  </si>
  <si>
    <t>https://de.vwr.com/store/product/en/11730526/laborstuhle-all-in-one?languageChanged=en</t>
  </si>
  <si>
    <t>Mobile drawer cabinet, 4 drawers</t>
  </si>
  <si>
    <r>
      <t xml:space="preserve">White mobile laboratory cabinet with 4 drawers with metal rails. Metal structure with epoxy coated finish. Top coated with high chemical resistant material. Top drawer lockable; Castor diameter of at least 70 mm.
</t>
    </r>
    <r>
      <rPr>
        <sz val="12"/>
        <color indexed="8"/>
        <rFont val="Calibri"/>
        <family val="2"/>
      </rPr>
      <t>·</t>
    </r>
    <r>
      <rPr>
        <sz val="9.6"/>
        <color indexed="8"/>
        <rFont val="Calibri"/>
        <family val="2"/>
      </rPr>
      <t xml:space="preserve"> </t>
    </r>
    <r>
      <rPr>
        <sz val="12"/>
        <color indexed="8"/>
        <rFont val="Calibri"/>
        <family val="2"/>
      </rPr>
      <t xml:space="preserve">Top made of hardwood Medium Density Fibreboard (MDF) of at least 2 cm; Formaldehyde free;
</t>
    </r>
    <r>
      <rPr>
        <sz val="12"/>
        <color indexed="8"/>
        <rFont val="Calibri"/>
        <family val="2"/>
      </rPr>
      <t>·</t>
    </r>
    <r>
      <rPr>
        <sz val="9.6"/>
        <color indexed="8"/>
        <rFont val="Calibri"/>
        <family val="2"/>
      </rPr>
      <t xml:space="preserve"> </t>
    </r>
    <r>
      <rPr>
        <sz val="12"/>
        <color indexed="8"/>
        <rFont val="Calibri"/>
        <family val="2"/>
      </rPr>
      <t xml:space="preserve">Top surface high resistant to acids, solvents and cleaning agents commonly used in laboratory
</t>
    </r>
    <r>
      <rPr>
        <sz val="12"/>
        <color indexed="8"/>
        <rFont val="Calibri"/>
        <family val="2"/>
      </rPr>
      <t>·</t>
    </r>
    <r>
      <rPr>
        <sz val="9.6"/>
        <color indexed="8"/>
        <rFont val="Calibri"/>
        <family val="2"/>
      </rPr>
      <t xml:space="preserve"> </t>
    </r>
    <r>
      <rPr>
        <sz val="12"/>
        <color indexed="8"/>
        <rFont val="Calibri"/>
        <family val="2"/>
      </rPr>
      <t>Top surface withstands temperatures up to at least 90°C.</t>
    </r>
  </si>
  <si>
    <t>Köttermann GmbH Mobile Drawer  LMS/Köttermann - special production</t>
  </si>
  <si>
    <t>Diagnostics Logistics &amp; planning summary of your order</t>
  </si>
  <si>
    <t>Cool Cargo</t>
  </si>
  <si>
    <t>Dangerous Cargo</t>
  </si>
  <si>
    <t>Cost of 
services</t>
  </si>
  <si>
    <t>Cost of products 
EXW per supplier</t>
  </si>
  <si>
    <t>Product discount</t>
  </si>
  <si>
    <t>Total cost with 
product discount</t>
  </si>
  <si>
    <t>Weight (kg)</t>
  </si>
  <si>
    <t>Volume (m3)</t>
  </si>
  <si>
    <t>HUMAN</t>
  </si>
  <si>
    <t>Nipro Corporation</t>
  </si>
  <si>
    <t>VWR</t>
  </si>
  <si>
    <t>Subtotals Weight (kg) &amp; Volume (m3)</t>
  </si>
  <si>
    <t>Total EXW cost</t>
  </si>
  <si>
    <r>
      <t>Total weight (kg</t>
    </r>
    <r>
      <rPr>
        <b/>
        <sz val="11"/>
        <color indexed="56"/>
        <rFont val="Cambria"/>
        <family val="1"/>
      </rPr>
      <t>)</t>
    </r>
  </si>
  <si>
    <r>
      <t>Total volume (m</t>
    </r>
    <r>
      <rPr>
        <b/>
        <vertAlign val="superscript"/>
        <sz val="11"/>
        <color indexed="56"/>
        <rFont val="Cambria"/>
        <family val="1"/>
      </rPr>
      <t>3</t>
    </r>
    <r>
      <rPr>
        <b/>
        <sz val="11"/>
        <color indexed="56"/>
        <rFont val="Cambria"/>
        <family val="1"/>
      </rPr>
      <t>)</t>
    </r>
  </si>
  <si>
    <t>Client planning</t>
  </si>
  <si>
    <t>Green light provision</t>
  </si>
  <si>
    <t>In-country logistics</t>
  </si>
  <si>
    <t>GDF Quote provision</t>
  </si>
  <si>
    <t>GDF Order preparation and delivery</t>
  </si>
  <si>
    <t>Client funds reception</t>
  </si>
  <si>
    <t>Client</t>
  </si>
  <si>
    <t>GDF</t>
  </si>
  <si>
    <t xml:space="preserve">Global fund </t>
  </si>
  <si>
    <t>Supply lead time in weeks (Supplier+4)</t>
  </si>
  <si>
    <t>Alere</t>
  </si>
  <si>
    <t>BD</t>
  </si>
  <si>
    <t xml:space="preserve">Carl Zeiss </t>
  </si>
  <si>
    <t>Cepheid</t>
  </si>
  <si>
    <t>DNA Genotek</t>
  </si>
  <si>
    <t>HAIN</t>
  </si>
  <si>
    <t>MEG</t>
  </si>
  <si>
    <t>SD</t>
  </si>
  <si>
    <t>SVIZERA</t>
  </si>
  <si>
    <t>TAUNS</t>
  </si>
  <si>
    <t>Item code</t>
  </si>
  <si>
    <t>Quantities</t>
  </si>
  <si>
    <t>Total volume</t>
  </si>
  <si>
    <t>Total weight</t>
  </si>
  <si>
    <t>Total cost</t>
  </si>
  <si>
    <t>Filtered title</t>
  </si>
  <si>
    <t xml:space="preserve">GDF TB Medical devices Product categories </t>
  </si>
  <si>
    <t>Product price</t>
  </si>
  <si>
    <t>GDF code</t>
  </si>
  <si>
    <t xml:space="preserve">1. TB SCREENING / TRIAGE </t>
  </si>
  <si>
    <t>1.1 CHEST RADIOGRAPHY (CXR)</t>
  </si>
  <si>
    <t>1.1.1 Ultraportable Digital X-ray systems</t>
  </si>
  <si>
    <t>Delft Light X-Ray Kit (with safety accessories) (DLB-AA-02)</t>
  </si>
  <si>
    <t>1 Kit</t>
  </si>
  <si>
    <t>Delft Imaging Systems B.V.</t>
  </si>
  <si>
    <t>General cargo (UN 3481, PI 966 Section II)</t>
  </si>
  <si>
    <t>DLB-AA-02</t>
  </si>
  <si>
    <t xml:space="preserve">
https://delft.care/delft-light-backpack/</t>
  </si>
  <si>
    <t>Delft Light X-Ray Kit - Installation and Training (DL-INTR-01)</t>
  </si>
  <si>
    <t>DL-INTR-01</t>
  </si>
  <si>
    <t>Delft Light X-Ray Kit - Warranty Extension 1 year (DL-WTY-01)</t>
  </si>
  <si>
    <t>DL-WTY-01</t>
  </si>
  <si>
    <t>Delft Light X-Ray Kit - Warranty extension 3 years (DL-WTY-03)</t>
  </si>
  <si>
    <t>DL-WTY-03</t>
  </si>
  <si>
    <t>Delft Light X-Ray Kit - solar panel (DL-SLR-02)</t>
  </si>
  <si>
    <r>
      <t>The Delft Light solar panel (external charging system) has a built-in battery which can power all Delft Light components such as the X-ray tube batteries, detector batteries and workstation by using solar energy, thus allowing for a sustainable power solution in remote TB screening settings where there is no electricity. The portable Delft Light solar panel also has voltage stabilizer functionality, which makes it work as a UPS as well to ensure safe and stable electrical output.
The Delft Light solar panel consists of:  battery energy content 259Wh 70.000 mAh, output AC 230V, 250W continuous, 500W peak ,  2 x 5V USB output, max. 3.1A. The solar panel is splashproof, has overcharge protection, and includes a digital display
The Delft Light solar panel comes with a one (1) year initial warranty .The warranty is valid for 12 months after installation or 15 months</t>
    </r>
    <r>
      <rPr>
        <sz val="11"/>
        <rFont val="Calibri"/>
        <family val="2"/>
      </rPr>
      <t xml:space="preserve"> after the shipment date, whichever comes first. </t>
    </r>
    <r>
      <rPr>
        <sz val="11"/>
        <color rgb="FFE54DD3"/>
        <rFont val="Calibri"/>
        <family val="2"/>
      </rPr>
      <t xml:space="preserve">
</t>
    </r>
    <r>
      <rPr>
        <sz val="11"/>
        <color theme="1"/>
        <rFont val="Calibri"/>
        <family val="2"/>
      </rPr>
      <t xml:space="preserve">
</t>
    </r>
    <r>
      <rPr>
        <sz val="11"/>
        <rFont val="Calibri"/>
        <family val="2"/>
      </rPr>
      <t>The Delft Light X-Ray Kit combined with this item, the external charging system (Solar panel), uses solar energy to charge all the different battery subcomponents such as generator, detector, workstation and more. Moreover, due to the voltage stabilizer functionality, it makes it work as a UPS and ensure safe and stable electrical output to all the parts.</t>
    </r>
    <r>
      <rPr>
        <sz val="11"/>
        <color theme="1"/>
        <rFont val="Calibri"/>
        <family val="2"/>
      </rPr>
      <t xml:space="preserve">
</t>
    </r>
    <r>
      <rPr>
        <sz val="11"/>
        <color rgb="FF0070C0"/>
        <rFont val="Calibri"/>
        <family val="2"/>
      </rPr>
      <t>For the purchase of the Delft solar panel, the following must be procured in the same quantity: Delft Light X-Ray Kit (system with safety accessories), Installation and Training, and Warranty Extension (1 year and/or 3 years).</t>
    </r>
  </si>
  <si>
    <t>Dangerous Goods (UN 3481 PI 967 Section I)</t>
  </si>
  <si>
    <t>DL-SLR-02</t>
  </si>
  <si>
    <t xml:space="preserve">
https://delft.care/delft-light-backpack/</t>
  </si>
  <si>
    <t>Delft Light X-Ray Kit - Personal Electronic Dosimeter (DL-DM-01)</t>
  </si>
  <si>
    <t xml:space="preserve">0.126 </t>
  </si>
  <si>
    <t>13.7</t>
  </si>
  <si>
    <t>DL-DM-01</t>
  </si>
  <si>
    <t>FDR Xair Kit (with safety accessories) (166679272)</t>
  </si>
  <si>
    <t>Fujifilm Corporation</t>
  </si>
  <si>
    <t>https://xairbyfujifilm.com/</t>
  </si>
  <si>
    <t>FDR Xair Kit - Installation and Training</t>
  </si>
  <si>
    <t>FDR Xair Kit - Warranty extension 1 year</t>
  </si>
  <si>
    <t>FDR Xair Kit - Warranty extension 3 years</t>
  </si>
  <si>
    <t>FDR Xair Kit - Power bank (RP-PB054Pro)</t>
  </si>
  <si>
    <r>
      <t xml:space="preserve">External power bank able to charge all electric components (generator, detector and workstation) of the Ultra-portable digital FDR Xair Kit 
Portable power bank with a capacity of 20,000mAh and supports AC port. Compact bady and it is about the size of a small PET bottle, so it can be carried anywhere. The power bank can be charged FDR Xair, a battery of FDR D-EVOⅢ panel and FDR Xair Console advance which are the main components of system.
</t>
    </r>
    <r>
      <rPr>
        <b/>
        <sz val="11"/>
        <color theme="1"/>
        <rFont val="Calibri"/>
        <family val="2"/>
      </rPr>
      <t>Warranty</t>
    </r>
    <r>
      <rPr>
        <sz val="11"/>
        <color theme="1"/>
        <rFont val="Calibri"/>
        <family val="2"/>
      </rPr>
      <t xml:space="preserve">: One (1) year warranty of the device included
</t>
    </r>
    <r>
      <rPr>
        <sz val="11"/>
        <color rgb="FF0070C0"/>
        <rFont val="Calibri"/>
        <family val="2"/>
      </rPr>
      <t>For the purchase of the FDR Xair Power bank, the following must be procured in the same quantity: FDR Xair Kit (system with safety accessories), Installation and Training, and Warranty Extension (1 year and/or 3 years).</t>
    </r>
  </si>
  <si>
    <t>Dangerous Goods 
UN 3480 Class 9 CAO</t>
  </si>
  <si>
    <t>RP-PB054Pro</t>
  </si>
  <si>
    <t xml:space="preserve">https://www.ravpower.jp/rp-pb054pro/
This is Japanese website. Please use the translator tool. </t>
  </si>
  <si>
    <t>FDR Xair Kit - Solar panel (HT001)</t>
  </si>
  <si>
    <r>
      <t xml:space="preserve">Solar panel system able to charge all electric components (generator, detector and workstation) of the Ultra-portable digital FDR Xair Kit.
The solar panel system which has a large capacity of 288Wh and supports AC port. all components (Xair, a battery charger of D-EVOⅢ and mobile console) can be charged via the AC output by connection with an universal adaptor which is in a genetor package. 
</t>
    </r>
    <r>
      <rPr>
        <b/>
        <sz val="11"/>
        <color theme="1"/>
        <rFont val="Calibri"/>
        <family val="2"/>
      </rPr>
      <t>Warranty:</t>
    </r>
    <r>
      <rPr>
        <sz val="11"/>
        <color theme="1"/>
        <rFont val="Calibri"/>
        <family val="2"/>
      </rPr>
      <t xml:space="preserve"> One (1) year warranty of the device included
</t>
    </r>
    <r>
      <rPr>
        <sz val="11"/>
        <color rgb="FF0070C0"/>
        <rFont val="Calibri"/>
        <family val="2"/>
      </rPr>
      <t>For the purchase of the FDR Xair Solar panel, the following must be procured in the same quantity: FDR Xair Kit (system with safety accessories), Installation and Training, and Warranty Extension (1 year and/or 3 years).</t>
    </r>
  </si>
  <si>
    <t>Dangerous Goods 
UN 3480  PI965 CAO</t>
  </si>
  <si>
    <t>Solar Generator 300 Plus with Solar panel saga100  HT001</t>
  </si>
  <si>
    <t>Webpage :https://www.hello-tech.com/en/</t>
  </si>
  <si>
    <t>FDR Xair Kit - Personal Electronic Dosimeter (NOM001190)</t>
  </si>
  <si>
    <t>Model: DMC3000 - NOM001190</t>
  </si>
  <si>
    <t>https://www.mirion.com/products/technologies/health-physics-radiation-safety-instruments/dosimetry-telemetry-systems/electronic-dosimeters/dmc-3000-solutions/dmc-3000-electronic-radiation-dosimeter</t>
  </si>
  <si>
    <t>Peak International</t>
  </si>
  <si>
    <t>Dangerous cargo (UN 3481)</t>
  </si>
  <si>
    <t>Beatle-06</t>
  </si>
  <si>
    <t>https://www.browiner.com/portable-X-ray%20/portable-xray.html</t>
  </si>
  <si>
    <t>Peak X-Ray Kit - Installation and Training (BP-T)</t>
  </si>
  <si>
    <t>BP-T</t>
  </si>
  <si>
    <t>Peak X-Ray Kit - Warranty Extension 1 year (BP-WE1)</t>
  </si>
  <si>
    <t>BP-WE1</t>
  </si>
  <si>
    <t>Peak X-Ray Kit - Warranty extension 3 years (BP-WE3)</t>
  </si>
  <si>
    <t>BP-WE3</t>
  </si>
  <si>
    <t>Peak X-Ray Kit - Power bank (HS600W)</t>
  </si>
  <si>
    <r>
      <t xml:space="preserve">External power system able to charge all electric components (generator, detector and workstation) of the Ultra-portable digital Peak X-Ray Kit. 
</t>
    </r>
    <r>
      <rPr>
        <b/>
        <sz val="11"/>
        <color theme="1"/>
        <rFont val="Calibri"/>
        <family val="2"/>
      </rPr>
      <t xml:space="preserve">Power bank </t>
    </r>
    <r>
      <rPr>
        <sz val="11"/>
        <color theme="1"/>
        <rFont val="Calibri"/>
        <family val="2"/>
      </rPr>
      <t xml:space="preserve">for portable energy storage power supply, suitable for home emergency backup power, outdoor travel, emergency disaster relief, field work and other applications.
· Capacity：648Wh
· Ouput Peak power: 650W max
· Battery Type: Li-ion BAK Brand 3000mAh*60PCS 6S10P
· AC output:AC 110V/220V 600W Pure sine wave output*2
· Cigarette Lighter Output: 12V/10A YESIndicator:LCD screen to show capacity status.
· With LED light.
· Charging time: 6-7hours
· Shell material: Fireproof PC+ABS
The power bank has the right outputs to fit all components.
</t>
    </r>
    <r>
      <rPr>
        <b/>
        <sz val="11"/>
        <color theme="1"/>
        <rFont val="Calibri"/>
        <family val="2"/>
      </rPr>
      <t>The power bank</t>
    </r>
    <r>
      <rPr>
        <sz val="11"/>
        <color theme="1"/>
        <rFont val="Calibri"/>
        <family val="2"/>
      </rPr>
      <t xml:space="preserve"> is used for charging the Battery in the X-ray Generator, detector and workstation. The Devices could not work while charging, or else the device and the power bank will be damaged.
</t>
    </r>
    <r>
      <rPr>
        <b/>
        <sz val="11"/>
        <color theme="1"/>
        <rFont val="Calibri"/>
        <family val="2"/>
      </rPr>
      <t xml:space="preserve">Warranty: </t>
    </r>
    <r>
      <rPr>
        <sz val="11"/>
        <color theme="1"/>
        <rFont val="Calibri"/>
        <family val="2"/>
      </rPr>
      <t xml:space="preserve">One (1) year warranty of the device included start from the delivery date.
</t>
    </r>
    <r>
      <rPr>
        <sz val="11"/>
        <color rgb="FF0070C0"/>
        <rFont val="Calibri"/>
        <family val="2"/>
      </rPr>
      <t>For the purchase of this item, the following must be procured in the same quantity: Peak X-Ray Kit (system with safety accessories), Installation and Training, and Warranty Extension (1 year and/or 3 years).</t>
    </r>
  </si>
  <si>
    <t>Dangerous Goods (UN3480)</t>
  </si>
  <si>
    <t>Shenzhen Haisic Technology Co., Limited HS600W</t>
  </si>
  <si>
    <t>http://www.haisic.cn/plus/view.php?aid=77</t>
  </si>
  <si>
    <t>Peak X-Ray Kit - Personal Electronic Dosimeter (EPD Tru Dose)</t>
  </si>
  <si>
    <t xml:space="preserve">General cargo </t>
  </si>
  <si>
    <t>Thermo Fisher Scientific EPD Tru Dose</t>
  </si>
  <si>
    <t>https://www.thermofisher.cn/order/catalog/product/EPDTRUDOSE?SID=srch-srp-EPDTRUDOSE</t>
  </si>
  <si>
    <t>1.2 CAD TECHNOLOGIES</t>
  </si>
  <si>
    <t>1.2.1 CAD software for automated interpretation of CXRs</t>
  </si>
  <si>
    <t xml:space="preserve">CAD4TB Software  - Perpetual License (CTB-LICENSE-00) </t>
  </si>
  <si>
    <t>CTB-LICENSE-00</t>
  </si>
  <si>
    <t xml:space="preserve">
https://delft.care/cad4tb/</t>
  </si>
  <si>
    <t>CAD4TB Software - 3 years License S&amp;M (CTB-LIWA-03)</t>
  </si>
  <si>
    <t>CTB-LIWA-03</t>
  </si>
  <si>
    <t xml:space="preserve">	200042</t>
  </si>
  <si>
    <t>CAD4TB Box (CTB-BOX-01)</t>
  </si>
  <si>
    <r>
      <rPr>
        <sz val="11"/>
        <rFont val="Calibri"/>
        <family val="2"/>
      </rPr>
      <t xml:space="preserve">The CAD4TB is available in both offline (battery powered CAD4TBbox) and online (CAD4TBcloud) solutions. The CAD4TB box enables on-site processing of chest radiography images. It is directly connected to the radiography system and serves as an ideal solution in the absence an internet connection. The images can be later uploaded to CAD4TBcloud as soon as an internet connection becomes available. All data from individual sites can be synchronized to a central cloud. CAD4TB is available in multiple languages including English, French, Spanish, Russian, Portuguese, Bahasa Indonesia, Bengali, Vietnamese, Urdu, Modern Arabic, Thai and Tagalog.
</t>
    </r>
    <r>
      <rPr>
        <b/>
        <sz val="11"/>
        <rFont val="Calibri"/>
        <family val="2"/>
      </rPr>
      <t>CAD4TBbox consists of the following hardware components</t>
    </r>
    <r>
      <rPr>
        <u/>
        <sz val="11"/>
        <rFont val="Calibri"/>
        <family val="2"/>
      </rPr>
      <t xml:space="preserve">
</t>
    </r>
    <r>
      <rPr>
        <sz val="11"/>
        <rFont val="Calibri"/>
        <family val="2"/>
      </rPr>
      <t xml:space="preserve">   1. CAD4TBbox mini PC:  has the specifications of: 8 GB RAM memory, 250GB SSD, operating in a 64-bit Ubuntu 18.04 or newer. 
   2. CAD4TB tablet: Samsung A tablet with 10.5-inch display, 1920x1200 Screen resolution, and 6GB RAM.  
   3. Rechargeable battery: installed and connected to CAD4TBbox, battery capacity around 90 wh (more than six working hours)
 4. Network cable to be connected to the X-ray workstation (supplied with all needed cables and connectors) 
The CAD4TBbox (offline solution) consists of a battery </t>
    </r>
    <r>
      <rPr>
        <b/>
        <sz val="11"/>
        <rFont val="Calibri"/>
        <family val="2"/>
      </rPr>
      <t>d</t>
    </r>
    <r>
      <rPr>
        <sz val="11"/>
        <rFont val="Calibri"/>
        <family val="2"/>
      </rPr>
      <t>edicated to power CAD4TBbox</t>
    </r>
    <r>
      <rPr>
        <b/>
        <sz val="11"/>
        <rFont val="Calibri"/>
        <family val="2"/>
      </rPr>
      <t xml:space="preserve"> </t>
    </r>
    <r>
      <rPr>
        <sz val="11"/>
        <rFont val="Calibri"/>
        <family val="2"/>
      </rPr>
      <t>mini-PC for more than 6 hours; Based on sodium ion or lithium-ion technology
· Battery capacity is around 90 WH; Can be charged via a 220V socket
·  The CAD4TBbox mini-PC is</t>
    </r>
    <r>
      <rPr>
        <b/>
        <sz val="11"/>
        <rFont val="Calibri"/>
        <family val="2"/>
      </rPr>
      <t xml:space="preserve"> f</t>
    </r>
    <r>
      <rPr>
        <sz val="11"/>
        <rFont val="Calibri"/>
        <family val="2"/>
      </rPr>
      <t>ully integrated and installed within the CAD4TB</t>
    </r>
    <r>
      <rPr>
        <b/>
        <sz val="11"/>
        <rFont val="Calibri"/>
        <family val="2"/>
      </rPr>
      <t>box</t>
    </r>
    <r>
      <rPr>
        <sz val="11"/>
        <rFont val="Calibri"/>
        <family val="2"/>
      </rPr>
      <t xml:space="preserve">
· Charging time 4 hours (empty to full); Can be charged by solar energy
</t>
    </r>
    <r>
      <rPr>
        <b/>
        <sz val="11"/>
        <rFont val="Calibri"/>
        <family val="2"/>
      </rPr>
      <t>Warranty:</t>
    </r>
    <r>
      <rPr>
        <sz val="11"/>
        <rFont val="Calibri"/>
        <family val="2"/>
      </rPr>
      <t xml:space="preserve"> The CAD4TBbox and all subcomponents come together with 1-year of initial warranty. The warranty is valid for 12 months after installation or 15 months from the shipment date, whichever comes first. Delft offers perpetual helpdesk trouble-shooting support. Reported issues to the helpdesk about the CAD4TB will be inspected and troubleshooted by the helpdesk team regardless of warranty condition.  However, issue resolution is covered only during the warranty validity.
</t>
    </r>
    <r>
      <rPr>
        <sz val="11"/>
        <color rgb="FF0070C0"/>
        <rFont val="Calibri"/>
        <family val="2"/>
      </rPr>
      <t xml:space="preserve">Option 1: For the purchase of the CAD4TB Box, the following must be procured in the same quantity: CAD4TB Software Perpetual License (as the license is installed in the CAD4TB Box), Installation and Training, S&amp;M Extension (1 year and/or 3 years). 
· For the purchase of the perpetual license and the Delft Light X-Ray Kit (system with safety accessories), Delft offers the CAD4TB Box free of charge (0 USD) along with one (1) additional year of warranty for both the perpetual license and the CAD4TB Box, also free of charge (0 USD). Thus, the initial warranty provided for the perpetual license and the CAD4TB Box will be two (2) years instead of one (1) year. 
Option 2: For the purchase of the CAD4TB Box, the following must be procured in the same quantity: 3 years License S&amp;M, and Installation and Training (after the completion of the 3 years, either a new CAD4TB Software - 3-Year License (S&amp;M) can be procured, or a CAD4TB perpetual license can be purchased </t>
    </r>
  </si>
  <si>
    <t>General cargo UN3481 (PI 967 section II). Lithium battery contained in equipment.</t>
  </si>
  <si>
    <t>CTB-BOX-01</t>
  </si>
  <si>
    <t xml:space="preserve">
https://delft.care/cad4tb/</t>
  </si>
  <si>
    <t>CAD4TB Installation and Training (CTB-INTR-01)</t>
  </si>
  <si>
    <t>CTB-INTR-01</t>
  </si>
  <si>
    <t>CAD4TB S&amp;M Extension 1 year (CTB-WTY-01)</t>
  </si>
  <si>
    <t>CTB-WTY-01</t>
  </si>
  <si>
    <t>CAD4TB S&amp;M Extension 3 years (CTB-WTY-03)</t>
  </si>
  <si>
    <t>CTB-WTY-03</t>
  </si>
  <si>
    <t xml:space="preserve">
https://delft.care/cad4tb/</t>
  </si>
  <si>
    <t>InferRead DR Chest Software - Perpetual License (INDRCHESTPL)</t>
  </si>
  <si>
    <t>Infervision Medical Technology Co. Ltd</t>
  </si>
  <si>
    <t>INDRCHESTPL</t>
  </si>
  <si>
    <t>https://global.infervision.com/product/19/</t>
  </si>
  <si>
    <t>InferRead DR Chest Software - 3 years License S&amp;M (INDRCHEST3YL)</t>
  </si>
  <si>
    <t>INDRCHEST3YL</t>
  </si>
  <si>
    <t>InferRead DR Chest Laptop (INHWSCHK15)</t>
  </si>
  <si>
    <t>Dangerous Cargo UN 3481</t>
  </si>
  <si>
    <t>INHWSCHK15</t>
  </si>
  <si>
    <t>84713000</t>
  </si>
  <si>
    <t>InferRead DR Chest Installation and Training (INDRCHESTIT)</t>
  </si>
  <si>
    <t>INDRCHESTIT</t>
  </si>
  <si>
    <t>InferRead DR Chest -S&amp;M Extension 1 year (INDRCHEST1YS)</t>
  </si>
  <si>
    <t>INDRCHEST1YS</t>
  </si>
  <si>
    <t>InferRead DR Chest-S&amp;M Extension 3 years (INDRCHEST3YS)</t>
  </si>
  <si>
    <t>INDRCHEST3YS</t>
  </si>
  <si>
    <t>qXR AI Software - Perpetual License (qXRPERP)</t>
  </si>
  <si>
    <t>Qure.ai Technologies</t>
  </si>
  <si>
    <t>qXRPERP</t>
  </si>
  <si>
    <t>https://www.qure.ai/product/qxr</t>
  </si>
  <si>
    <t>qXR AI Software - 3 years License S&amp;M (qXRLICEN)</t>
  </si>
  <si>
    <t>qXRLICEN</t>
  </si>
  <si>
    <t>qXR AI Laptop (qXRLAPTOP)</t>
  </si>
  <si>
    <t>Dangerous cargo UN 3481</t>
  </si>
  <si>
    <t>qXRLAPTOP</t>
  </si>
  <si>
    <t>84713090</t>
  </si>
  <si>
    <t>qXR AI Installation and Training (qXRINST)</t>
  </si>
  <si>
    <t>qXRINST</t>
  </si>
  <si>
    <t>qXR AI S&amp;M Extension 1 year (qXRSM1)</t>
  </si>
  <si>
    <t>qXRSM1</t>
  </si>
  <si>
    <t>qXR AI S&amp;M Extension 3 years (qXRSM3)</t>
  </si>
  <si>
    <t>qXRSM3</t>
  </si>
  <si>
    <t>Medical devices Logistics &amp; planning summary of your order</t>
  </si>
  <si>
    <t>Dangerous cargo</t>
  </si>
  <si>
    <t>Subtotals weight (kg) &amp; volume (m3)</t>
  </si>
  <si>
    <t>Total weight (kg)</t>
  </si>
  <si>
    <t>Total Weight</t>
  </si>
  <si>
    <t>900-0794</t>
  </si>
  <si>
    <t>GeneXpert II, 2-Modules, Satellite, 10-color</t>
  </si>
  <si>
    <t>900-0800</t>
  </si>
  <si>
    <t>GeneXpert IV, 2-Modules, Satellite, 10-color</t>
  </si>
  <si>
    <t>900-0802</t>
  </si>
  <si>
    <t>GeneXpert IV, 4-Modules, Satellite, 10-color</t>
  </si>
  <si>
    <t>900-0804</t>
  </si>
  <si>
    <t>GeneXpert XVI, 8-Modules, Satellite, 10-color</t>
  </si>
  <si>
    <t>900-0806</t>
  </si>
  <si>
    <t>GeneXpert XVI, 16-Modules, Satellite, 10-color</t>
  </si>
  <si>
    <r>
      <t xml:space="preserve">GeneXpert 2-module satellite equipment with 10-Color assay targets as many as eight genes for detection of M. tuberculosis and resistance to as many as six drugs: isoniazid, fluoroquinolones, amikacin, kanamycin, capreomycin and ethionamide. Multiplexing technology for an expanding test menu including Xpert MTB/XDR. Remote installation included and onsite installation available by request.  
This item contains: 1 x GeneXpert satellite (without the computer and the barcode scanner)
</t>
    </r>
    <r>
      <rPr>
        <sz val="11"/>
        <color indexed="30"/>
        <rFont val="Calibri"/>
        <family val="2"/>
      </rPr>
      <t>A separate order it is required for the DAISYKIT and one Software kit Dx 6.2 or higher per site for Xpert MTB/XDR testing.
Also the computer should be check as follows:
• Computers running WINXP operating systems must be replaced with a new WIN10 computer.
• Cepheid recommends replacing computers running WIN7 with new WIN10 computers, due to Microsoft’s discontinuation of WIN7 support in 2021.</t>
    </r>
  </si>
  <si>
    <r>
      <t xml:space="preserve">GeneXpert 2-module satellite equipment with 10-Color assay targets as many as eight genes for detection of M. tuberculosis and resistance to as many as six drugs: isoniazid, fluoroquinolones, amikacin, kanamycin, capreomycin and ethionamide. Multiplexing technology for an expanding test menu including Xpert MTB/XDR. Remote installation included and onsite installation available by request.
This item contains: 1 x GeneXpert satellite (without the computer and the barcode scanner)
</t>
    </r>
    <r>
      <rPr>
        <sz val="11"/>
        <color indexed="30"/>
        <rFont val="Calibri"/>
        <family val="2"/>
      </rPr>
      <t>A separate order it is required for the DAISYKIT and one Software kit Dx 6.2 or higher per site for Xpert MTB/XDR testing.
Also the computer should be check as follows:
• Computers running WINXP operating systems must be replaced with a new WIN10 computer.
• Cepheid recommends replacing computers running WIN7 with new WIN10 computers, due to Microsoft’s discontinuation of WIN7 support in 2021.</t>
    </r>
  </si>
  <si>
    <r>
      <t xml:space="preserve">GeneXpert 4-module satellite equipment with 10-Color assay targets as many as eight genes for detection of M. tuberculosis and resistance to as many as six drugs: isoniazid, fluoroquinolones, amikacin, kanamycin, capreomycin and ethionamide. Multiplexing technology for an expanding test menu including Xpert MTB/XDR. Remote installation included and onsite installation available by request.
This item contains: 1 x GeneXpert satellite (without the computer and the barcode scanner)
</t>
    </r>
    <r>
      <rPr>
        <sz val="11"/>
        <color indexed="30"/>
        <rFont val="Calibri"/>
        <family val="2"/>
      </rPr>
      <t>A separate order it is required for the DAISYKIT and one Software kit Dx 6.2 or higher per site for Xpert MTB/XDR testing.
Also the computer should be check as follows:
• Computers running WINXP operating systems must be replaced with a new WIN10 computer.
• Cepheid recommends replacing computers running WIN7 with new WIN10 computers, due to Microsoft’s discontinuation of WIN7 support in 2021.</t>
    </r>
  </si>
  <si>
    <r>
      <t xml:space="preserve">GeneXpert 8-module satellite equipment with 10-Color assay targets as many as eight genes for detection of M. tuberculosis and resistance to as many as six drugs: isoniazid, fluoroquinolones, amikacin, kanamycin, capreomycin and ethionamide. Multiplexing technology for an expanding test menu including Xpert MTB/XDR. Remote installation included and onsite installation available by request.  
This item contains: 1 x GeneXpert satellite (without the computer and the barcode scanner)
</t>
    </r>
    <r>
      <rPr>
        <sz val="11"/>
        <color indexed="30"/>
        <rFont val="Calibri"/>
        <family val="2"/>
      </rPr>
      <t>A separate order it is required for the DAISYKIT and one Software kit Dx 6.2 or higher per site for Xpert MTB/XDR testing.
Also the computer should be check as follows:
• Computers running WINXP operating systems must be replaced with a new WIN10 computer.
• Cepheid recommends replacing computers running WIN7 with new WIN10 computers, due to Microsoft’s discontinuation of WIN7 support in 2021.</t>
    </r>
  </si>
  <si>
    <r>
      <t xml:space="preserve">GeneXpert 16-module satellite equipment with 10-Color assay targets as many as eight genes for detection of M. tuberculosis and resistance to as many as six drugs: isoniazid, fluoroquinolones, amikacin, kanamycin, capreomycin and ethionamide. Multiplexing technology for an expanding test menu including Xpert MTB/XDR. Remote installation included and onsite installation available by request.  
This item contains: 1 x GeneXpert satellite (without the computer and the barcode scanner)
</t>
    </r>
    <r>
      <rPr>
        <sz val="11"/>
        <color indexed="30"/>
        <rFont val="Calibri"/>
        <family val="2"/>
      </rPr>
      <t>A separate order it is required for the DAISYKIT and one Software kit Dx 6.2 or higher per site for Xpert MTB/XDR testing.
Also the computer should be check as follows:
• Computers running WINXP operating systems must be replaced with a new WIN10 computer.
• Cepheid recommends replacing computers running WIN7 with new WIN10 computers, due to Microsoft’s discontinuation of WIN7 support in 2021.</t>
    </r>
  </si>
  <si>
    <t>https://www.cepheid.com/en/systems/Multiplexing</t>
  </si>
  <si>
    <t>1.1.15 GeneXpert services- Standard warranties for 6 &amp; 10 Color</t>
  </si>
  <si>
    <t>1.1.16 GeneXpert services- Service Level Agreements (SLAs)</t>
  </si>
  <si>
    <r>
      <t xml:space="preserve">Molecular genetic assay for identification of resistance to rifampicin and/or isoniazid of M. tuberculosis complex from pulmonary specimens and/or liquid/solid culture samples.
</t>
    </r>
    <r>
      <rPr>
        <sz val="12"/>
        <rFont val="Calibri"/>
        <family val="2"/>
      </rPr>
      <t>·</t>
    </r>
    <r>
      <rPr>
        <sz val="8.4"/>
        <rFont val="Calibri"/>
        <family val="2"/>
      </rPr>
      <t xml:space="preserve"> </t>
    </r>
    <r>
      <rPr>
        <sz val="12"/>
        <rFont val="Calibri"/>
        <family val="2"/>
      </rPr>
      <t xml:space="preserve">Countries where US/EU/OSCE/UN sanctions apply are excluded.
· The total transportation time from supplier warehouse to the end customer cannot exceed 19 days for the cooled transportation (2-8°C) of this item.
· The Kit Component No. 2 of this product, must be stored at -20°C immediately upon arrival in the lab! The other components (under the inlay) have to be stored at +2-+8°C. It is important that upon receipt the kits components will be stored at the appropriate temperature immediately. It is the standard procedure for shipping and doesn´t have any effect on the quality or the stability of the products.
This item includes: The GenoType MTBDRplus Version 2.0 (30496A), GenoLyse (51610) and the reagents to make the Master mix.
</t>
    </r>
    <r>
      <rPr>
        <sz val="12"/>
        <color rgb="FF0070C0"/>
        <rFont val="Calibri"/>
        <family val="2"/>
        <scheme val="minor"/>
      </rPr>
      <t>For an order of 30+ kits of this product, excluding Genolyse, Hain Lifescience will take over the transportation cost to the respective country (CIP Incoterm). This does not include customs charges, local taxes and shipment to the end user site within the country.</t>
    </r>
  </si>
  <si>
    <r>
      <t xml:space="preserve">Molecular genetic assay for identification resistance to fluoroquinolones, aminoglycosides /cyclic peptides of  M. tuberculosis complex from decontaminated sputum specimens and/or liquid/solid culture samples.
</t>
    </r>
    <r>
      <rPr>
        <sz val="12"/>
        <rFont val="Calibri"/>
        <family val="2"/>
      </rPr>
      <t>·</t>
    </r>
    <r>
      <rPr>
        <sz val="8.4"/>
        <rFont val="Calibri"/>
        <family val="2"/>
      </rPr>
      <t xml:space="preserve"> </t>
    </r>
    <r>
      <rPr>
        <sz val="12"/>
        <rFont val="Calibri"/>
        <family val="2"/>
      </rPr>
      <t>It is recommended to use MTBDRplus extracts; if not, Genolyse must be ordered separated.
·</t>
    </r>
    <r>
      <rPr>
        <sz val="8.4"/>
        <rFont val="Calibri"/>
        <family val="2"/>
      </rPr>
      <t xml:space="preserve"> </t>
    </r>
    <r>
      <rPr>
        <sz val="12"/>
        <rFont val="Calibri"/>
        <family val="2"/>
      </rPr>
      <t>Countries where US/EU/OSCE/UN sanctions apply are excluded.
·</t>
    </r>
    <r>
      <rPr>
        <sz val="8.4"/>
        <rFont val="Calibri"/>
        <family val="2"/>
      </rPr>
      <t xml:space="preserve"> </t>
    </r>
    <r>
      <rPr>
        <sz val="12"/>
        <rFont val="Calibri"/>
        <family val="2"/>
      </rPr>
      <t>The total transportation time from supplier warehouse to the end customer cannot exceed 19 days for the cooled transportation (2-8°C) of this item.
·</t>
    </r>
    <r>
      <rPr>
        <sz val="8.4"/>
        <rFont val="Calibri"/>
        <family val="2"/>
      </rPr>
      <t xml:space="preserve"> </t>
    </r>
    <r>
      <rPr>
        <sz val="12"/>
        <rFont val="Calibri"/>
        <family val="2"/>
      </rPr>
      <t xml:space="preserve">The Kit Component No. 2 of this product, must be stored at -20°C immediately upon arrival in the lab! The other components (under the inlay) have to be stored at +2-+8°C. It is important that upon receipt the kits components will be stored at the appropriate temperature immediately. It is the standard procedure for shipping and doesn´t have any effect on the quality or the stability of the products.
This item includes: The reagets to make the Master mix. 
</t>
    </r>
    <r>
      <rPr>
        <sz val="12"/>
        <color rgb="FF0070C0"/>
        <rFont val="Calibri"/>
        <family val="2"/>
      </rPr>
      <t>For an order of 30+ kits of this product, excluding Genolyse, Hain Lifescience will take over the transportation cost to the respective country (CIP Incoterm). This does not include customs charges, local taxes and shipment to the end user site within the country.</t>
    </r>
  </si>
  <si>
    <r>
      <t xml:space="preserve">Molecular genetic assay for identification and differentiation of M. tuberculosis complex and 27 clinically relevant Nontuberculous Mycobacterial species (NTM) from liquid or solid culture samples.  
</t>
    </r>
    <r>
      <rPr>
        <sz val="12"/>
        <rFont val="Calibri"/>
        <family val="2"/>
      </rPr>
      <t>·</t>
    </r>
    <r>
      <rPr>
        <sz val="8.4"/>
        <rFont val="Calibri"/>
        <family val="2"/>
      </rPr>
      <t xml:space="preserve"> </t>
    </r>
    <r>
      <rPr>
        <sz val="12"/>
        <rFont val="Calibri"/>
        <family val="2"/>
      </rPr>
      <t>Validated with GenoLyse only. Genolyse must be ordered separately.
·</t>
    </r>
    <r>
      <rPr>
        <sz val="8.4"/>
        <rFont val="Calibri"/>
        <family val="2"/>
      </rPr>
      <t xml:space="preserve"> </t>
    </r>
    <r>
      <rPr>
        <sz val="12"/>
        <rFont val="Calibri"/>
        <family val="2"/>
      </rPr>
      <t xml:space="preserve">Countries where US/EU/OSCE/UN sanctions apply are excluded.
· The total transportation time from supplier warehouse to the end customer cannot exceed 19 days for the cooled transportation (2-8°C) of this item.
· The Kit Component No. 2 of this product, must be stored at -20°C immediately upon arrival in the lab! The other components (under the inlay) have to be stored at +2-+8°C. It is important that upon receipt the kits components will be stored at the appropriate temperature immediately. It is the standard procedure for shipping and doesn´t have any effect on the quality or the stability of the products.
This item includes: The reagemts to make the Master mix. </t>
    </r>
    <r>
      <rPr>
        <sz val="12"/>
        <rFont val="Calibri"/>
        <family val="2"/>
        <scheme val="minor"/>
      </rPr>
      <t xml:space="preserve">
</t>
    </r>
    <r>
      <rPr>
        <sz val="12"/>
        <color rgb="FF0070C0"/>
        <rFont val="Calibri"/>
        <family val="2"/>
        <scheme val="minor"/>
      </rPr>
      <t>For an order of 30+ kits of this product, excluding Genolyse, Hain Lifescience will take over the transportation cost to the respective country (CIP Incoterm). This does not include customs charges, local taxes and shipment to the end user site within the country.</t>
    </r>
  </si>
  <si>
    <r>
      <t xml:space="preserve">Molecular genetic Assay for identification of Nontuberculous Mycobacteria from Cultured material. 
· Validated with GenoLyse only. Genolyse must be ordered separately.
· Countries where US/EU/OSCE/UN sanctions apply are excluded.
· The total transportation time from supplier warehouse to the end customer cannot exceed 19 days for the cooled transportation (2-8°C) of this item.
· The Kit Component No. 2 of this product, must be stored at -20°C immediately upon arrival in the lab! The other components (under the inlay) have to be stored at +2-+8°C. It is important that upon receipt the kits components will be stored at the appropriate temperature immediately. It is the standard procedure for shipping and doesn´t have any effect on the quality or the stability of the products.
This item includes: The reagents to make the Master mix. </t>
    </r>
    <r>
      <rPr>
        <sz val="12"/>
        <rFont val="Calibri"/>
        <family val="2"/>
      </rPr>
      <t xml:space="preserve"> 
</t>
    </r>
    <r>
      <rPr>
        <sz val="12"/>
        <color indexed="30"/>
        <rFont val="Calibri"/>
        <family val="2"/>
      </rPr>
      <t>For orders with requests of  more than 8 kits the price is 94 Euro</t>
    </r>
  </si>
  <si>
    <r>
      <t xml:space="preserve">Molecular genetic assay for identification and differentiation of the M. tuberculosis complex from cultured material (liquid and/or solid culture samples). The GenoType MTBC guarantees reliable identification of the Bacillus Calmette-Guérin (BCG) strain. The BCG vaccine strain is a derivative of M. bovis attenuated in its pathogenicity and is used for immunization against TB and for immunotherapy of malignant tumours, such as bladder cancer. 
</t>
    </r>
    <r>
      <rPr>
        <sz val="12"/>
        <rFont val="Calibri"/>
        <family val="2"/>
      </rPr>
      <t>·</t>
    </r>
    <r>
      <rPr>
        <sz val="8.4"/>
        <rFont val="Calibri"/>
        <family val="2"/>
      </rPr>
      <t xml:space="preserve"> </t>
    </r>
    <r>
      <rPr>
        <sz val="12"/>
        <rFont val="Calibri"/>
        <family val="2"/>
      </rPr>
      <t xml:space="preserve">Countries where US/EU/OSCE/UN sanctions apply are excluded.
· The total transportation time from supplier warehouse to the end customer cannot exceed 19 days for the cooled transportation (2-8°C) of this item.
· The Kit Component No. 2 of this product, must be stored at -20°C immediately upon arrival in the lab! The other components (under the inlay) have to be stored at +2-+8°C. It is important that upon receipt the kits components will be stored at the appropriate temperature immediately. It is the standard procedure for shipping and doesn´t have any effect on the quality or the stability of the products.
This item includes: The reagents to make the Master mix.  
</t>
    </r>
    <r>
      <rPr>
        <sz val="12"/>
        <color indexed="30"/>
        <rFont val="Calibri"/>
        <family val="2"/>
      </rPr>
      <t>For orders with requests of  more than 8 kits the price is 94 Euro</t>
    </r>
  </si>
  <si>
    <r>
      <t xml:space="preserve">Molecular genetic assay for detection of resistance to macrolides and aminoglycosides in various Nontuberculous Mycobacterial species (NTM) from cultured material (bacteria grown on solid medium or in liquid medium). Allows the detection of several clinically relevant NTMs including the differentiation between M. intracellulare and M. chimaera. Mycobacteria resistance to macrolides and aminoglycosides are detected within the same step. Provides information as a prerequisite for an adequate therapy regimen.
</t>
    </r>
    <r>
      <rPr>
        <sz val="12"/>
        <rFont val="Calibri"/>
        <family val="2"/>
      </rPr>
      <t>·</t>
    </r>
    <r>
      <rPr>
        <sz val="8.4"/>
        <rFont val="Calibri"/>
        <family val="2"/>
      </rPr>
      <t xml:space="preserve"> </t>
    </r>
    <r>
      <rPr>
        <sz val="12"/>
        <rFont val="Calibri"/>
        <family val="2"/>
      </rPr>
      <t xml:space="preserve">Countries where US/EU/OSCE/UN sanctions apply are excluded.
· The total transportation time from supplier warehouse to the end customer cannot exceed 19 days for the cooled transportation (2-8°C) of this item.
· The Kit Component No. 2 of this product, must be stored at -20°C immediately upon arrival in the lab! The other components (under the inlay) have to be stored at +2-+8°C. It is important that upon receipt the kits components will be stored at the appropriate temperature immediately. It is the standard procedure for shipping and doesn´t have any effect on the quality or the stability of the products.
This item includes: The reagents to make the Master mix. 
</t>
    </r>
    <r>
      <rPr>
        <sz val="12"/>
        <color indexed="30"/>
        <rFont val="Calibri"/>
        <family val="2"/>
      </rPr>
      <t>For orders with requests of  more than 8 kits the price is 94 Euro</t>
    </r>
  </si>
  <si>
    <t>GeneXpert warranty extension 1 year - GXIV-2</t>
  </si>
  <si>
    <t>GeneXpert warranty extension 1 year - Edge</t>
  </si>
  <si>
    <t>GeneXpert warranty extension 1 year - GXIV-4</t>
  </si>
  <si>
    <t>GeneXpert warranty extension 1 year - GXXVI-8</t>
  </si>
  <si>
    <t>GeneXpert warranty extension 1 year - GXXVI-16</t>
  </si>
  <si>
    <t>GeneXpert warranty extension 3 years – Edge - purchased later</t>
  </si>
  <si>
    <t>GeneXpert warranty extension 3 years - GXIV-2 - purchased later</t>
  </si>
  <si>
    <t>GeneXpert warranty extension 3 years - GXIV- 4 - purchased later</t>
  </si>
  <si>
    <t>GeneXpert warranty extension 3 years – Edge - with system</t>
  </si>
  <si>
    <t>GeneXpert warranty extension 3 years - GXIV-2 - with system</t>
  </si>
  <si>
    <t>GeneXpert warranty extension 3 years - GXIV- 4 - with system</t>
  </si>
  <si>
    <t>GeneXpert warranty extension 3 years - GXXVI-8 - with system</t>
  </si>
  <si>
    <t>GeneXpert warranty extension 3 years - GXXVI-16 - with system</t>
  </si>
  <si>
    <t>GeneXpert warranty extension 3 years - GXXVI-8 - purchased later</t>
  </si>
  <si>
    <t>GeneXpert warranty extension 3 years - GXXVI-16 -purchased later</t>
  </si>
  <si>
    <t>GeneXpert Warranty Extension Plus 1 year - GXII-2</t>
  </si>
  <si>
    <t>GeneXpert Warranty Extension Plus 3 years - GXII-2</t>
  </si>
  <si>
    <t>GeneXpert Warranty Extension Plus 1 year - GXIV-2</t>
  </si>
  <si>
    <t>GeneXpert Warranty Extension Plus 3 years - GXIV-2</t>
  </si>
  <si>
    <t>GeneXpert Warranty Extension Plus 1 year - GXIV-4</t>
  </si>
  <si>
    <t>GeneXpert Warranty Extension Plus 3 years - GXIV-4</t>
  </si>
  <si>
    <t>GeneXpert Warranty Extension Plus 1 year - GXXVI-8</t>
  </si>
  <si>
    <t>GeneXpert Warranty Extension Plus 3 years - GXXVI-8</t>
  </si>
  <si>
    <t>GeneXpert Warranty Extension Plus 1 year - GXXVI-16</t>
  </si>
  <si>
    <t>GeneXpert Warranty Extension Plus 3 years - GXXVI-16</t>
  </si>
  <si>
    <r>
      <t xml:space="preserve">Battery operated Ultraportable Digital X-ray Kit is composed by:
1.1 X-Ray Generator (1 unit) FDR Xair (Portable X-ray Unit) Model: XD2000 (16667927)
1.2 X-Ray Generator Stand (1 unit) FDR Xair Stand Model: EX-647 (50063)
1.3 X-ray Detector (1 unit) FDR D-EVOⅢ (Detector Panel) Model: DR-ID 1811 SE E (16679827)
1.4 X-Ray Detector Stand (1 unit) FDR D-EVOⅢ Stand Model: EX-647 (50063001)
1.5 Workstation/PC-console (1 unit) FDR Xair Console advance Model: DR-ID 300CL w/ Application software (16801391)
1.6 Software for image management (1 unit) FDR Xair Console advance Model: DR-ID 300CL w/ Application software (16801391)
1.7 Case/s or Bag/s for packaging and transportation (1 unit) FDR Xair System Carrying Case (360N200298)
1.8 X-ray protective Lead Apron with thyroid collar (1 unit) Protective Lead Apron Model: COAT APRON MAXLite  M with Thyroid MaxLite (UF111722)
1.9 Portable radiation hazard warning signs </t>
    </r>
    <r>
      <rPr>
        <u/>
        <sz val="11"/>
        <color theme="1"/>
        <rFont val="Calibri"/>
        <family val="2"/>
      </rPr>
      <t>(1 pack of 2 portable radiation warning signs &amp; 2 portable pregnancy warning signs</t>
    </r>
    <r>
      <rPr>
        <sz val="11"/>
        <color theme="1"/>
        <rFont val="Calibri"/>
        <family val="2"/>
      </rPr>
      <t xml:space="preserve">) (S-8154-PL-10)
1.10. One (1) year initial warranty FDR Xair System 1-year initial warranty. The warranty is valid for 12 months after installation or 15 months after the shipment date, whichever comes first.
</t>
    </r>
    <r>
      <rPr>
        <sz val="11"/>
        <color indexed="30"/>
        <rFont val="Calibri"/>
        <family val="2"/>
      </rPr>
      <t>For the purchase of the FDR Xair Kit , the following must be procured in the same quantity: Installation and Training, Warranty Extension (1 year and/or 3 years), and External charging system (Power bank or Solar panel)</t>
    </r>
    <r>
      <rPr>
        <sz val="11"/>
        <color theme="1"/>
        <rFont val="Calibri"/>
        <family val="2"/>
      </rPr>
      <t>.</t>
    </r>
  </si>
  <si>
    <r>
      <t>Battery operated Ultraportable Digital X-ray Kit is composed by the following sub-items:
1.1 X-Ray Generator (1 unit) X-ray Unit (PX06-W)
1.2 X-Ray Generator Stand (1 unit) Portable Triangle Stand for X-ray Unit (MS-06)
1.3 X-ray Detector (1 unit) Panel Detector (Mars1417V)
1.4 X-Ray Detector Stand (1 unit) X-Ray Detector Stand (CS-07)
1.5 Workstation/PC-console (1 unit) Digital Image Workstation (N/A)
1.6 Software for image management (1 unit) Software for image management (MOC)
1.7 Case/s or Bag/s for packaging and transportation (1 unit) Carrying Bags for transportation (BP-06)
1.8 X-ray protective Lead Apron with thyroid collar (1 unit) X-ray protective Lead Apron with thyroid collar (FA07/FA11-2)
1.9 Portable radiation hazard warning signs Portable radiation hazard warning signs (</t>
    </r>
    <r>
      <rPr>
        <u/>
        <sz val="11"/>
        <color theme="1"/>
        <rFont val="Calibri"/>
        <family val="2"/>
      </rPr>
      <t>pack of 2 portable radiation warning signs &amp; 2 portable pregnancy warning signs</t>
    </r>
    <r>
      <rPr>
        <sz val="11"/>
        <color theme="1"/>
        <rFont val="Calibri"/>
        <family val="2"/>
      </rPr>
      <t xml:space="preserve">) (BP-07)
1.10. One (1) year initial warranty (1 unit) One (1) year initial warranty (BP-W1). The warranty is valid for 12 months after installation or 15 months after the shipment date, whichever comes first.
</t>
    </r>
    <r>
      <rPr>
        <sz val="11"/>
        <color indexed="30"/>
        <rFont val="Calibri"/>
        <family val="2"/>
      </rPr>
      <t>For the purchase of the Peak X-Ray Kit, the following must be procured in the same quantity: Installation and Training, Warranty Extension (1 year and/or 3 years), and Power bank</t>
    </r>
  </si>
  <si>
    <r>
      <rPr>
        <b/>
        <sz val="11"/>
        <color theme="1"/>
        <rFont val="Calibri"/>
        <family val="2"/>
      </rPr>
      <t>Remote installation covers</t>
    </r>
    <r>
      <rPr>
        <sz val="11"/>
        <color theme="1"/>
        <rFont val="Calibri"/>
        <family val="2"/>
      </rPr>
      <t xml:space="preserve">: System installation, safety, calibration, operation checks and "Acceptance Tests" based on user requirements and "Delft Light Acceptance- Maintenance checklist' including the provision of an 'Acceptance report'.
</t>
    </r>
    <r>
      <rPr>
        <b/>
        <sz val="11"/>
        <color theme="1"/>
        <rFont val="Calibri"/>
        <family val="2"/>
      </rPr>
      <t>Remote training covers:</t>
    </r>
    <r>
      <rPr>
        <sz val="11"/>
        <color theme="1"/>
        <rFont val="Calibri"/>
        <family val="2"/>
      </rPr>
      <t xml:space="preserve"> Remote theoretical and practical training of the Delft Light on radiation safety, utilization (radiographic technique, patient positioning, radiographic technique, system operating, patient dose monitoring, data management), transportation, and maintenance/troubleshooting. There is no limit to the number of operators/radiographers that can join the training. The training is available in </t>
    </r>
    <r>
      <rPr>
        <u/>
        <sz val="11"/>
        <color theme="1"/>
        <rFont val="Calibri"/>
        <family val="2"/>
      </rPr>
      <t>English, French, Russian, Spanish, Portuguese, or Arabic</t>
    </r>
    <r>
      <rPr>
        <sz val="11"/>
        <color theme="1"/>
        <rFont val="Calibri"/>
        <family val="2"/>
      </rPr>
      <t xml:space="preserve"> and other languages might be available upon request. During the training one (1) digital copy of training materials to each trainee is provided.
</t>
    </r>
    <r>
      <rPr>
        <b/>
        <sz val="11"/>
        <color theme="1"/>
        <rFont val="Calibri"/>
        <family val="2"/>
      </rPr>
      <t xml:space="preserve">Duration: </t>
    </r>
    <r>
      <rPr>
        <u/>
        <sz val="11"/>
        <color theme="1"/>
        <rFont val="Calibri"/>
        <family val="2"/>
      </rPr>
      <t>The session will take place for two (2) days in total (combined with preparatory checks) and involves four (4) certified trainers</t>
    </r>
    <r>
      <rPr>
        <sz val="11"/>
        <color theme="1"/>
        <rFont val="Calibri"/>
        <family val="2"/>
      </rPr>
      <t xml:space="preserve"> of Delft including biomedical engineers, application specialists and radiographers. There is no limit to the number of operators that can join the remote training
</t>
    </r>
    <r>
      <rPr>
        <b/>
        <sz val="11"/>
        <color theme="1"/>
        <rFont val="Calibri"/>
        <family val="2"/>
      </rPr>
      <t>On-site installation and training conditions</t>
    </r>
    <r>
      <rPr>
        <sz val="11"/>
        <color theme="1"/>
        <rFont val="Calibri"/>
        <family val="2"/>
      </rPr>
      <t xml:space="preserve">: in the case, on-site installation and training is needed by the client, travel and accommodation expenses of Delft's technicians/trainers and/or its autorized local agents will be covered. All other costs, including travel and accommodation of participants, local arrangements for in country trainings (e.g. Meeting rooms, logistics, daily/hourly wage) are at the cost of the trainees/funders. Delft will align with the client on what type of training (e.g. remote/onsite/hybrid) is desired and implement accordingly. In the case of onsite training we allow a maximum of 8 operators/radiographers per system to join to ensure an effective, well-organized and well-managed training.
</t>
    </r>
    <r>
      <rPr>
        <b/>
        <sz val="11"/>
        <rFont val="Calibri"/>
        <family val="2"/>
      </rPr>
      <t xml:space="preserve">Authorized Local agents: </t>
    </r>
    <r>
      <rPr>
        <sz val="11"/>
        <rFont val="Calibri"/>
        <family val="2"/>
      </rPr>
      <t xml:space="preserve">In case the installation and training of the system will be done online, the authorized local partners can assist the client onsite together with the online (remote) guidance of the Delft Imagings team. All trainers participating in the training &amp; installation sessions (including the trainers of the local partners) are validated by Delft based on their experience, expertise, certifications and overall capacity. There is no country excluded from the installation and training </t>
    </r>
    <r>
      <rPr>
        <sz val="11"/>
        <color theme="1"/>
        <rFont val="Calibri"/>
        <family val="2"/>
      </rPr>
      <t xml:space="preserve">
</t>
    </r>
    <r>
      <rPr>
        <b/>
        <sz val="11"/>
        <color theme="1"/>
        <rFont val="Calibri"/>
        <family val="2"/>
      </rPr>
      <t xml:space="preserve">Access to Chest X-ray e-Learning course </t>
    </r>
    <r>
      <rPr>
        <sz val="11"/>
        <color theme="1"/>
        <rFont val="Calibri"/>
        <family val="2"/>
      </rPr>
      <t xml:space="preserve">available at https://e-learning.delft.care/  which has approximately 40 hours of content, focusing  on Chest X-ray interpretation, Radiation Safety, Radiation Procedures, TB identification in X-ray images, CAD and more. 
</t>
    </r>
    <r>
      <rPr>
        <b/>
        <sz val="11"/>
        <color theme="1"/>
        <rFont val="Calibri"/>
        <family val="2"/>
      </rPr>
      <t>Access to the offline</t>
    </r>
    <r>
      <rPr>
        <sz val="11"/>
        <color theme="1"/>
        <rFont val="Calibri"/>
        <family val="2"/>
      </rPr>
      <t xml:space="preserve"> Delft Light e-learning platform that includes 2.5 hours of modules about the provided system including its set-up, installation, operation, trouble-shooting. The offline e-learning platform will be available via an app and can also be downloaded on the devices (phones, tablets, laptops) of the participants.
</t>
    </r>
    <r>
      <rPr>
        <sz val="11"/>
        <color rgb="FF0070C0"/>
        <rFont val="Calibri"/>
        <family val="2"/>
      </rPr>
      <t>For the purchase of the Installation and Training, the following must be procured in the same quantity: Delft Light X-Ray Kit (system with safety accessories), Warranty Extension (1 year and/or 3 years), and Solar Panel.</t>
    </r>
  </si>
  <si>
    <r>
      <rPr>
        <b/>
        <sz val="11"/>
        <color theme="1"/>
        <rFont val="Calibri"/>
        <family val="2"/>
      </rPr>
      <t xml:space="preserve">Remote installation covers: </t>
    </r>
    <r>
      <rPr>
        <sz val="11"/>
        <color theme="1"/>
        <rFont val="Calibri"/>
        <family val="2"/>
      </rPr>
      <t xml:space="preserve">System installation, safety, calibration, operation checks and "Acceptance Tests" based on user requirements and supplier acceptance. Maintenance checklist' including the provision of an 'Acceptance report' developed by the supplier and signed by the client. </t>
    </r>
    <r>
      <rPr>
        <u/>
        <sz val="11"/>
        <color theme="1"/>
        <rFont val="Calibri"/>
        <family val="2"/>
      </rPr>
      <t>The installation will be performed by 1-2 technical person in  approx. 2 days</t>
    </r>
    <r>
      <rPr>
        <sz val="11"/>
        <color theme="1"/>
        <rFont val="Calibri"/>
        <family val="2"/>
      </rPr>
      <t xml:space="preserve">. </t>
    </r>
    <r>
      <rPr>
        <b/>
        <sz val="11"/>
        <color theme="1"/>
        <rFont val="Calibri"/>
        <family val="2"/>
      </rPr>
      <t xml:space="preserve">
Remote training covers: </t>
    </r>
    <r>
      <rPr>
        <sz val="11"/>
        <color theme="1"/>
        <rFont val="Calibri"/>
        <family val="2"/>
      </rPr>
      <t>On-line Theoretical and practical training of the product for maximum ten (10) operators/radiographers on radiation safety, utilization (patient positioning, radiographic technique, system operating, patient dose monitoring, data management), transportation, and maintenance/troubleshooting, delivered in</t>
    </r>
    <r>
      <rPr>
        <u/>
        <sz val="11"/>
        <color theme="1"/>
        <rFont val="Calibri"/>
        <family val="2"/>
      </rPr>
      <t xml:space="preserve"> English or French language, additional languages available in Chinese, Arabic, Spanish, Russian</t>
    </r>
    <r>
      <rPr>
        <sz val="11"/>
        <color theme="1"/>
        <rFont val="Calibri"/>
        <family val="2"/>
      </rPr>
      <t xml:space="preserve">  for on-line service. If the on-site service is required, only English available. Provision of one (1) digital copy of training materials to each trainee.</t>
    </r>
    <r>
      <rPr>
        <u/>
        <sz val="11"/>
        <color theme="1"/>
        <rFont val="Calibri"/>
        <family val="2"/>
      </rPr>
      <t xml:space="preserve"> The duration of the training is approx. two (2) days, and one or two (1-2) supplier's trainers</t>
    </r>
    <r>
      <rPr>
        <sz val="11"/>
        <color theme="1"/>
        <rFont val="Calibri"/>
        <family val="2"/>
      </rPr>
      <t xml:space="preserve"> will be involved and trainers profile will be provided after PO confirmation for certain destination. If on-site installation or training required, the information of trainer in the destination will be shared at that time.
</t>
    </r>
    <r>
      <rPr>
        <b/>
        <sz val="11"/>
        <color theme="1"/>
        <rFont val="Calibri"/>
        <family val="2"/>
      </rPr>
      <t>On-site installation and training conditions:</t>
    </r>
    <r>
      <rPr>
        <sz val="11"/>
        <color theme="1"/>
        <rFont val="Calibri"/>
        <family val="2"/>
      </rPr>
      <t xml:space="preserve"> In the case, on-site installation and training is needed by the client, travel and accommodation expenses of supplier's technicians/trainers and/or its autorized local agents will be covered by the supplier. All other costs, including travel and accommodation of participants as well as local arrangements for in country trainings (e.g. Meeting rooms, logistics) are at the cost of the trainees / funders.
</t>
    </r>
    <r>
      <rPr>
        <b/>
        <sz val="11"/>
        <color theme="1"/>
        <rFont val="Calibri"/>
        <family val="2"/>
      </rPr>
      <t>Authorized Local agents:</t>
    </r>
    <r>
      <rPr>
        <sz val="11"/>
        <color theme="1"/>
        <rFont val="Calibri"/>
        <family val="2"/>
      </rPr>
      <t xml:space="preserve"> We could provide the country list which the manufacturer has authorized local agents, the detailed information will be shared if we are awarded. The local agents are authorized and certified by Shenzhen Browiner Tech Co., Ltd.
</t>
    </r>
    <r>
      <rPr>
        <b/>
        <sz val="11"/>
        <color theme="1"/>
        <rFont val="Calibri"/>
        <family val="2"/>
      </rPr>
      <t xml:space="preserve">Country: </t>
    </r>
    <r>
      <rPr>
        <sz val="11"/>
        <color theme="1"/>
        <rFont val="Calibri"/>
        <family val="2"/>
      </rPr>
      <t xml:space="preserve">There is no country excluded for installation and training
</t>
    </r>
    <r>
      <rPr>
        <sz val="11"/>
        <color rgb="FF0070C0"/>
        <rFont val="Calibri"/>
        <family val="2"/>
      </rPr>
      <t>For the purchase of this item, the following must be procured in the same quantity: Peak X-Ray Kit (system with safety accessories), Warranty Extension (1 year and/or 3 years), and Pawer bank.</t>
    </r>
  </si>
  <si>
    <r>
      <rPr>
        <b/>
        <sz val="11"/>
        <color theme="1"/>
        <rFont val="Calibri"/>
        <family val="2"/>
      </rPr>
      <t xml:space="preserve">Remote installation covers: </t>
    </r>
    <r>
      <rPr>
        <sz val="11"/>
        <color theme="1"/>
        <rFont val="Calibri"/>
        <family val="2"/>
      </rPr>
      <t xml:space="preserve">System installation, safety, calibration, operation checks and "Acceptance Tests" based on user requirements and supplier acceptance. Maintenance checklist' including the provision of an 'Acceptance report' developed by the supplier and signed by the client. </t>
    </r>
    <r>
      <rPr>
        <u/>
        <sz val="11"/>
        <color theme="1"/>
        <rFont val="Calibri"/>
        <family val="2"/>
      </rPr>
      <t xml:space="preserve">Duration of the installation will be one (1) day with one (1) engineer. </t>
    </r>
    <r>
      <rPr>
        <b/>
        <sz val="11"/>
        <color theme="1"/>
        <rFont val="Calibri"/>
        <family val="2"/>
      </rPr>
      <t xml:space="preserve">
Remote training covers: </t>
    </r>
    <r>
      <rPr>
        <sz val="11"/>
        <color theme="1"/>
        <rFont val="Calibri"/>
        <family val="2"/>
      </rPr>
      <t xml:space="preserve">Theoretical and practical training of the product for up to eight (8) operators/radiographers on radiation safety, utilization (patient positioning, radiographic technique, system operating, patient dose monitoring, data management), transportation, and maintenance/troubleshooting, delivered in </t>
    </r>
    <r>
      <rPr>
        <u/>
        <sz val="11"/>
        <color theme="1"/>
        <rFont val="Calibri"/>
        <family val="2"/>
      </rPr>
      <t>English/French/Spanish</t>
    </r>
    <r>
      <rPr>
        <sz val="11"/>
        <color theme="1"/>
        <rFont val="Calibri"/>
        <family val="2"/>
      </rPr>
      <t xml:space="preserve"> as applicable. Provision of one (1) digital copy of training materials to each trainee. </t>
    </r>
    <r>
      <rPr>
        <u/>
        <sz val="11"/>
        <color theme="1"/>
        <rFont val="Calibri"/>
        <family val="2"/>
      </rPr>
      <t xml:space="preserve">Duration of the training will be one (1) day with one (1) application specialist. </t>
    </r>
    <r>
      <rPr>
        <b/>
        <sz val="11"/>
        <color theme="1"/>
        <rFont val="Calibri"/>
        <family val="2"/>
      </rPr>
      <t xml:space="preserve">
On-site installation and training conditions: </t>
    </r>
    <r>
      <rPr>
        <sz val="11"/>
        <color theme="1"/>
        <rFont val="Calibri"/>
        <family val="2"/>
      </rPr>
      <t xml:space="preserve">In the case, on-site installation and training is needed by the client, travel and accommodation expenses of supplier's technicians/trainers and/or its autorized local agents will be covered by the supplier. All other costs, including travel and accommodation of participants as well as local arrangements for in country trainings (e.g. Meeting rooms, logistics) are at the cost of the trainees / funders.
</t>
    </r>
    <r>
      <rPr>
        <b/>
        <sz val="11"/>
        <color theme="1"/>
        <rFont val="Calibri"/>
        <family val="2"/>
      </rPr>
      <t>Authorized Local agents:</t>
    </r>
    <r>
      <rPr>
        <sz val="11"/>
        <color theme="1"/>
        <rFont val="Calibri"/>
        <family val="2"/>
      </rPr>
      <t xml:space="preserve"> FUJIFILM has either FUJIFILM subsidiary or distributor in counties.
</t>
    </r>
    <r>
      <rPr>
        <b/>
        <sz val="11"/>
        <color theme="1"/>
        <rFont val="Calibri"/>
        <family val="2"/>
      </rPr>
      <t xml:space="preserve">Country: </t>
    </r>
    <r>
      <rPr>
        <sz val="11"/>
        <color theme="1"/>
        <rFont val="Calibri"/>
        <family val="2"/>
      </rPr>
      <t xml:space="preserve">There is no country excluded for installation and training  where customers purchase FDR Xair system. </t>
    </r>
    <r>
      <rPr>
        <b/>
        <sz val="11"/>
        <color theme="1"/>
        <rFont val="Calibri"/>
        <family val="2"/>
      </rPr>
      <t xml:space="preserve">
</t>
    </r>
    <r>
      <rPr>
        <sz val="11"/>
        <color rgb="FF0070C0"/>
        <rFont val="Calibri"/>
        <family val="2"/>
      </rPr>
      <t>For the purchase of the Installation and Training, the following must be procured in the same quantity: FDR Xair Kit (system with safety accessories), Warranty Extension (1 year and/or 3 years), and External charging system (Power bank or Solar panel).</t>
    </r>
  </si>
  <si>
    <r>
      <t xml:space="preserve">Personal electronic dosimeter for instant read, which delivers a dose reading, improves the employees' safety, and streamlines workplace efficiency by providing precise dosage information.
1. clip to secure to clothes/lead apron
2. read-out from a display on the dosimeter
3.Display resolution: Measure Hp (10) 15keV～10Mev　
4. Dose range: 0.1μSv-10Sv
5. Dose rate range: s 1μSv/h (0.001mSv/h) to 10.0 Sv/h up
6. Shock, vibration and drop resistant (1.5m on concrete)
7. Waterproof IP67: 1m during 1 hour
Personal Electronic Dosimeter includes one (1) Spare batteries (AAA) included.
</t>
    </r>
    <r>
      <rPr>
        <sz val="11"/>
        <color rgb="FF0070C0"/>
        <rFont val="Calibri"/>
        <family val="2"/>
      </rPr>
      <t xml:space="preserve">The Personal Electronic Dosimeter can be procured in the quantities preferred by the client to be used together with the FDR Xair Kit </t>
    </r>
  </si>
  <si>
    <r>
      <t xml:space="preserve">Personal electronic dosimeter for instant read, which delivers unparalleled real-time dose reading, improves the employees' safety,  and streamlines workplace efficiency by providing ultra-precise dosage information.
· Equipped with a clip to secure the device on the clothes, lead apron, belt, pocket, or other convenient place on the operator of the X-ray system.
· Easy-to-read-and-react graphical display in which the preferred information can be reconfigured through a simple menu, allowing for a simplified but practical user experience.
· Low-energy radiation will be detected by this sensitive device. Hp(10) is measured between 16 keV and 10 MeV with a high accuracy of a maximal 5% deviation. In addition, the EPD TruDose will be configured to detect pulses, making it very suitable for people working with X-ray systems.
· The doses that can be measured and displayed range from 1 µSv to 10 Sv.
· The measurable dose range is from 0.05 µSv/h to 10 Sv/h.
The Personal electronic dosimeter comes together with two (2) extra spare batteries.
</t>
    </r>
    <r>
      <rPr>
        <sz val="11"/>
        <color rgb="FF0070C0"/>
        <rFont val="Calibri"/>
        <family val="2"/>
      </rPr>
      <t>The Personal Electronic Dosimeter can be procured in the quantities preferred by the client to be used together with the Delft Light X-Ray Kit.</t>
    </r>
  </si>
  <si>
    <r>
      <t xml:space="preserve">Personal electronic dosimeter for instant read, which delivers a dose reading, improves the employees' safety, and streamlines workplace efficiency by providing precise dosage information.
· Clip to secure to clothes/lead apron
· Read-out from a display on the dosimeter
· Measure Hp(10), in energy range 16keV to 1.5MeV
· Effective Range of Dose: 1 μSv to ≥ 10 Sv (0.1 mrem to ≥1000 rem)
· Effective Range of Dose Rate (IEC60846-1): 1 μSv/h to 10 Sv/h (0.1 mrem/h to 1000 rem/h)
</t>
    </r>
    <r>
      <rPr>
        <sz val="11"/>
        <color rgb="FF0070C0"/>
        <rFont val="Calibri"/>
        <family val="2"/>
      </rPr>
      <t>The Personal Electronic Dosimeter can be procured in the quantities preferred by the client to be used together with the Peak X-Ray Kit.</t>
    </r>
  </si>
  <si>
    <r>
      <t>The Delft Light is an ultra portable digital X-ray system, designed for Tuberculosis screening projects at remote locations. Delft Light runs on rechargeable Li-ion batteries that are capable of capturing over 200 exposures on a fully charged battery. Provided with two (2) X-ray batteries, thus allowing the systems t</t>
    </r>
    <r>
      <rPr>
        <sz val="11"/>
        <rFont val="Calibri"/>
        <family val="2"/>
      </rPr>
      <t>o capture over 400 images while fully charged. 
The system is packed in one backpack for the X-ray generator and a handbag for the X-ray detector and workstation.</t>
    </r>
    <r>
      <rPr>
        <sz val="11"/>
        <color rgb="FF00B050"/>
        <rFont val="Calibri"/>
        <family val="2"/>
      </rPr>
      <t xml:space="preserve"> </t>
    </r>
    <r>
      <rPr>
        <sz val="11"/>
        <color theme="1"/>
        <rFont val="Calibri"/>
        <family val="2"/>
      </rPr>
      <t xml:space="preserve">These bags are waterproof, robust, and allow its transportation into different vehicles such as motor bikes and tuk-tuks, so it can reach the areas where the screening will take place. 
</t>
    </r>
    <r>
      <rPr>
        <b/>
        <sz val="11"/>
        <color theme="1"/>
        <rFont val="Calibri"/>
        <family val="2"/>
      </rPr>
      <t>The De</t>
    </r>
    <r>
      <rPr>
        <b/>
        <sz val="11"/>
        <rFont val="Calibri"/>
        <family val="2"/>
      </rPr>
      <t xml:space="preserve">lft Light is composed by: </t>
    </r>
    <r>
      <rPr>
        <sz val="11"/>
        <rFont val="Calibri"/>
        <family val="2"/>
      </rPr>
      <t xml:space="preserve">
1.1 X-Ray Generator (1 unit) Delft Light Generator (DL-TR9020-1)
1.2 X-Ray Generator Stand (1 unit) Delft Light generator stand	 (DL-GS-01)
1.3 X-ray Detector (1 unit) Canon CXDI-703C (DL-CXDI-703C-1)
1.4 X-Ray Detector Stand (1 unit) Delft Light Detector Hanger (DL-DH-01)
1.5 Workstation/PC-console (1 unit) CANON NE workstation (DL-CNN-WS-1)
1.6 Software for image management (1 unit) Canon NE software (DL-NE)
1.7. One (1) backpack with the generator and generator accessories), one (1) handbag with the detector, workstation and related accessories), and one (1) generator stand bag for the Delft Light generator stand. Delft Light Backpack X-ray (DL-BP-12) 
1.8 X-ray protective Lead Apron with thyroid collar (1 unit) Delft Light X-ray accessories (DL-AC-92)
1.9 Portable radiation signs (</t>
    </r>
    <r>
      <rPr>
        <u/>
        <sz val="11"/>
        <rFont val="Calibri"/>
        <family val="2"/>
      </rPr>
      <t>1 pack of five (5) portable radiation warning signs and five (5) portable pregnancy warning signs.</t>
    </r>
    <r>
      <rPr>
        <sz val="11"/>
        <rFont val="Calibri"/>
        <family val="2"/>
      </rPr>
      <t xml:space="preserve"> Delft Light warning signs (DL-AC-013)
1.10 One (1) One-year initial warranty: The Delft Light portable X-ray system comes with one (1) year of initial warranty. The warranty is valid for 12 months after installation or 15 months after the shipment date, whichever comes first. Delft offers perpetual helpdesk remote trouble-shooting support. Issue resolution is covered only during the warranty validity. 
</t>
    </r>
    <r>
      <rPr>
        <sz val="11"/>
        <color indexed="30"/>
        <rFont val="Calibri"/>
        <family val="2"/>
      </rPr>
      <t xml:space="preserve">For the purchase of the Delft Light X-Ray Kit, the following must be procured in the same quantity: Installation and Training, </t>
    </r>
    <r>
      <rPr>
        <sz val="11"/>
        <color rgb="FF0070C0"/>
        <rFont val="Calibri"/>
        <family val="2"/>
      </rPr>
      <t>Warranty Extension (1 year and/or 3 years), and Solar Panel</t>
    </r>
    <r>
      <rPr>
        <sz val="11"/>
        <color indexed="30"/>
        <rFont val="Calibri"/>
        <family val="2"/>
      </rPr>
      <t xml:space="preserve">
For the purchase of the Delft Light X-Ray Kit (system with safety accessories) and the perpetual license, Delft offers the CAD4TB Box free of charge (0 USD) along with one (1) additional year of warranty for both the perpetual license and the CAD4TB Box, also free of charge (0 USD). Thus, the initial warranty provided for the perpetual license and the CAD4TB Box will be two (2) years instead of one (1) year.
</t>
    </r>
    <r>
      <rPr>
        <sz val="11"/>
        <color rgb="FF0070C0"/>
        <rFont val="Calibri"/>
        <family val="2"/>
      </rPr>
      <t>For the purchase of fifty (50) units or more, Delft offers a five percent (5%) discount on the unit price (USD 53’732.00). This volume discount applies per PO for requests made at the same time and referring to the same principal recipient (within the same country).</t>
    </r>
  </si>
  <si>
    <r>
      <rPr>
        <sz val="11"/>
        <rFont val="Calibri"/>
        <family val="2"/>
      </rPr>
      <t xml:space="preserve">CAD4TB is a Software that takes a single frontal chest radiograph as input, in the form of a Dicom image(also JPEG, PNG and/or JPG format)  and produces several outputs. Certified for use for ages of 4 year and above. AP/PA digital X-ray. Compatible with any digital X-ray system that provides a DICOM image. </t>
    </r>
    <r>
      <rPr>
        <b/>
        <sz val="11"/>
        <rFont val="Calibri"/>
        <family val="2"/>
      </rPr>
      <t>3 years License</t>
    </r>
    <r>
      <rPr>
        <sz val="11"/>
        <rFont val="Calibri"/>
        <family val="2"/>
      </rPr>
      <t xml:space="preserve"> version number is: CAD4TB v7. Delft offers </t>
    </r>
    <r>
      <rPr>
        <b/>
        <sz val="11"/>
        <rFont val="Calibri"/>
        <family val="2"/>
      </rPr>
      <t>3 years</t>
    </r>
    <r>
      <rPr>
        <sz val="11"/>
        <rFont val="Calibri"/>
        <family val="2"/>
      </rPr>
      <t xml:space="preserve"> helpdesk trouble-shooting support. 
· The output includes a quality assessment of the input image, a heat map indicating possible areas of abnormalities, and an output score between 0 and 100 related to the likelihood the X-ray is radiologically abnormal and the subject on the X-ray has TB. 
· The CAD4TB perpetual license includes unlimited (perpetual) CAD4TB readings (images)for unlimited number of chest X-rays no matter the warranty validity. 
· The CAD4TB comes with an initial threshold of 60. The Dynamic threshold functionality in the CAD4TB platform provides guidance on the threshold based previous X-ray images taken over a certain period, and the available capacity in confirmatory testing. 
· The CAD4TB AI software is available in an offline solution where the software is installed on the CAD4TBbox (mini-computer). The CAD4TBbox mini-PC is directly connected to the X-ray workstation thus no internet connection is required (almost instant processing of X-ray images (~5 seconds).
· CAD4TB is also available in an online version (CAD4TB cloud). In the online version, the X-ray images are being uploaded and analyzed (via internet) in the CAD4TB online platform. Data synchronization allows the data from the CAD4TBbox (when connected to the internet) to be uploaded to the cloud. Cyber security policies are in place to protect patient data. The license is for 5 viewers for both online &amp; offline utilization. Data export can be configured easily and can transfer data in a wireless way. Data fields can be customized. CAD4TB can be setup such that the outputs from the CAD4TB algorithm can be exported to another server. 
· One (1) year Support &amp; maintenance with Free software patches, upgrades and update when applicable. 
</t>
    </r>
    <r>
      <rPr>
        <b/>
        <sz val="11"/>
        <rFont val="Calibri"/>
        <family val="2"/>
      </rPr>
      <t>· Corrective maintenance:</t>
    </r>
    <r>
      <rPr>
        <sz val="11"/>
        <rFont val="Calibri"/>
        <family val="2"/>
      </rPr>
      <t xml:space="preserve"> includes hardware and spare parts, including batteries, shipment to site (DAP Incoterms), disposal of faulty hardware and spare parts, and cost of replacement work. Helpdesk: available 24x7 for service calls and be able to provide remote support for response. 
</t>
    </r>
    <r>
      <rPr>
        <b/>
        <sz val="11"/>
        <rFont val="Calibri"/>
        <family val="2"/>
      </rPr>
      <t xml:space="preserve">· Remote preventive maintenance: </t>
    </r>
    <r>
      <rPr>
        <u/>
        <sz val="11"/>
        <rFont val="Calibri"/>
        <family val="2"/>
      </rPr>
      <t>2 remote sessions per year, each with a duration of 1 day, in English or French (also available: Russian, Spanish, Portuguese, and Arabic</t>
    </r>
    <r>
      <rPr>
        <sz val="11"/>
        <rFont val="Calibri"/>
        <family val="2"/>
      </rPr>
      <t xml:space="preserve"> - other languages upon request)) with no limit number of operators/radiographers. 4 certified specialists/trainers from Delft  will provide support
</t>
    </r>
    <r>
      <rPr>
        <b/>
        <sz val="11"/>
        <rFont val="Calibri"/>
        <family val="2"/>
      </rPr>
      <t>· Remote refresher Training:</t>
    </r>
    <r>
      <rPr>
        <sz val="11"/>
        <rFont val="Calibri"/>
        <family val="2"/>
      </rPr>
      <t xml:space="preserve"> </t>
    </r>
    <r>
      <rPr>
        <u/>
        <sz val="11"/>
        <rFont val="Calibri"/>
        <family val="2"/>
      </rPr>
      <t>3 remote sessions per year, each with a duration of 1 day, in English or French (also available: Russian, Spanish, Portuguese, and Arabic</t>
    </r>
    <r>
      <rPr>
        <sz val="11"/>
        <rFont val="Calibri"/>
        <family val="2"/>
      </rPr>
      <t xml:space="preserve"> - other languages upon request)) with </t>
    </r>
    <r>
      <rPr>
        <u/>
        <sz val="11"/>
        <rFont val="Calibri"/>
        <family val="2"/>
      </rPr>
      <t>no limit number of operators/radiographers. 4 certified specialists/ trainer</t>
    </r>
    <r>
      <rPr>
        <sz val="11"/>
        <rFont val="Calibri"/>
        <family val="2"/>
      </rPr>
      <t xml:space="preserve">s from Delft will provide support.
</t>
    </r>
    <r>
      <rPr>
        <b/>
        <sz val="11"/>
        <rFont val="Calibri"/>
        <family val="2"/>
      </rPr>
      <t>· On-site support:</t>
    </r>
    <r>
      <rPr>
        <sz val="11"/>
        <rFont val="Calibri"/>
        <family val="2"/>
      </rPr>
      <t xml:space="preserve"> if needed by the client and/or if the issue cannot be fixed remotely, travel and accommodation expenses of supplier technicians/trainers is covered by the supplier. All other costs, local arrangements are at the cost of the trainees/funders.
</t>
    </r>
    <r>
      <rPr>
        <sz val="11"/>
        <color rgb="FF0070C0"/>
        <rFont val="Calibri"/>
        <family val="2"/>
      </rPr>
      <t>For the purchase of the 3 years license S&amp;M, the following must be procured in the same quantity: CAD4TB Box (as it is installed in the CAD4TB Box), and Installation and Training (after the completion of the 3 years, either a new CAD4TB Software - 3-Year License (S&amp;M) can be procured, or a CAD4TB perpetual license can be purchased and installed on the existing CAD4TB box (hardware device).</t>
    </r>
  </si>
  <si>
    <r>
      <rPr>
        <sz val="11"/>
        <rFont val="Calibri"/>
        <family val="2"/>
      </rPr>
      <t xml:space="preserve">CAD4TB is a Software that takes a single frontal chest radiograph as input, in the form of a Dicom image(also JPEG, PNG and/or JPG format)  and produces several outputs. Certified for use for ages of 4 year and above. AP/PA digital X-ray. Compatible with any digital X-ray system that provides a DICOM image. Perpetual license version number is: CAD4TB v7. Delft offers perpetual helpdesk trouble-shooting support. 
· The output includes a quality assessment of the input image, a heat map indicating possible areas of abnormalities, and an output score between 0 and 100 related to the likelihood the X-ray is radiologically abnormal and the subject on the X-ray has TB. 
· The CAD4TB perpetual license includes unlimited (perpetual) CAD4TB readings (images)for unlimited number of chest X-rays no matter the warranty validity. 
· The CAD4TB comes with an initial threshold of 60. The Dynamic threshold functionality in the CAD4TB platform provides guidance on the threshold based previous X-ray images taken over a certain period, and the available capacity in confirmatory testing. 
· The CAD4TB AI software is available in an offline solution where the software is installed on the CAD4TBbox (mini-computer). The CAD4TBbox mini-PC is directly connected to the X-ray workstation thus no internet connection is required (almost instant processing of X-ray images (~5 seconds).
· CAD4TB is also available in an online version (CAD4TB cloud). In the online version, the X-ray images are being uploaded and analyzed (via internet) in the CAD4TB online platform. Data synchronization allows the data from the CAD4TBbox (when connected to the internet) to be uploaded to the cloud. Cyber security policies are in place to protect patient data. The license is for 5 viewers for both online &amp; offline utilization. Data export can be configured easily and can transfer data in a wireless way. Data fields can be customized. CAD4TB can be setup such that the outputs from the CAD4TB algorithm can be exported to another server. 
· One (1) year Support &amp; maintenance with Free software patches, upgrades and update when applicable. 
</t>
    </r>
    <r>
      <rPr>
        <b/>
        <sz val="11"/>
        <rFont val="Calibri"/>
        <family val="2"/>
      </rPr>
      <t>· Corrective maintenance:</t>
    </r>
    <r>
      <rPr>
        <sz val="11"/>
        <rFont val="Calibri"/>
        <family val="2"/>
      </rPr>
      <t xml:space="preserve"> includes hardware and spare parts, including batteries, shipment to site (</t>
    </r>
    <r>
      <rPr>
        <u/>
        <sz val="11"/>
        <rFont val="Calibri"/>
        <family val="2"/>
      </rPr>
      <t>DAP Incoterms), disposal of faulty hardware</t>
    </r>
    <r>
      <rPr>
        <sz val="11"/>
        <rFont val="Calibri"/>
        <family val="2"/>
      </rPr>
      <t xml:space="preserve"> and spare parts, and cost of replacement work. Helpdesk: available 24x7 for service calls and be able to provide remote support for response. 
</t>
    </r>
    <r>
      <rPr>
        <b/>
        <sz val="11"/>
        <rFont val="Calibri"/>
        <family val="2"/>
      </rPr>
      <t xml:space="preserve">· Remote preventive maintenance: </t>
    </r>
    <r>
      <rPr>
        <u/>
        <sz val="11"/>
        <rFont val="Calibri"/>
        <family val="2"/>
      </rPr>
      <t xml:space="preserve">2 remote sessions per year, each with a duration of 1 day, in English or French (also available: Russian, Spanish, Portuguese, and Arabic </t>
    </r>
    <r>
      <rPr>
        <sz val="11"/>
        <rFont val="Calibri"/>
        <family val="2"/>
      </rPr>
      <t xml:space="preserve">- other languages upon request)) with no limit number of operators/radiographers. 4 certified specialists/trainers from Delft  will provide support
</t>
    </r>
    <r>
      <rPr>
        <b/>
        <sz val="11"/>
        <rFont val="Calibri"/>
        <family val="2"/>
      </rPr>
      <t>· Remote refresher Training</t>
    </r>
    <r>
      <rPr>
        <sz val="11"/>
        <rFont val="Calibri"/>
        <family val="2"/>
      </rPr>
      <t xml:space="preserve">: </t>
    </r>
    <r>
      <rPr>
        <u/>
        <sz val="11"/>
        <rFont val="Calibri"/>
        <family val="2"/>
      </rPr>
      <t>3 remote sessions per year, each with a duration of 1 day, in English or French (also available: Russian, Spanish, Portuguese, and Arabic</t>
    </r>
    <r>
      <rPr>
        <sz val="11"/>
        <rFont val="Calibri"/>
        <family val="2"/>
      </rPr>
      <t xml:space="preserve"> - other languages upon request)) with </t>
    </r>
    <r>
      <rPr>
        <u/>
        <sz val="11"/>
        <rFont val="Calibri"/>
        <family val="2"/>
      </rPr>
      <t>no limit number of operators/radiographers. 4 cert</t>
    </r>
    <r>
      <rPr>
        <u/>
        <sz val="11"/>
        <color theme="1"/>
        <rFont val="Calibri"/>
        <family val="2"/>
      </rPr>
      <t>ified specialists/ trainers</t>
    </r>
    <r>
      <rPr>
        <sz val="11"/>
        <color theme="1"/>
        <rFont val="Calibri"/>
        <family val="2"/>
      </rPr>
      <t xml:space="preserve"> from Delft will provide support.
</t>
    </r>
    <r>
      <rPr>
        <b/>
        <sz val="11"/>
        <color theme="1"/>
        <rFont val="Calibri"/>
        <family val="2"/>
      </rPr>
      <t xml:space="preserve">· On-site support: </t>
    </r>
    <r>
      <rPr>
        <sz val="11"/>
        <color theme="1"/>
        <rFont val="Calibri"/>
        <family val="2"/>
      </rPr>
      <t xml:space="preserve">if needed by the client and/or if the issue cannot be fixed remotely, travel and accommodation expenses of supplier technicians/trainers is covered by the supplier. All other costs, local arrangements are at the cost of the trainees/funders.
</t>
    </r>
    <r>
      <rPr>
        <sz val="11"/>
        <color rgb="FF0070C0"/>
        <rFont val="Calibri"/>
        <family val="2"/>
      </rPr>
      <t>For the purchase of the CAD4TB Software perpetual license, the following must be procured in the same quantity: CAD4TB Box (as the license is installed in the CAD4TB Box), Installation and Training, S&amp;M Extension (1 year and/or 3 years).
For the purchase of the perpetual license and the Delft Light X-Ray Kit (system with safety accessories), Delft offers the CAD4TB Box free of charge (0 USD) along with one (1) additional year of warranty for both the perpetual license and the CAD4TB Box, also free of charge (0 USD). Thus, the initial warranty provided for the perpetual license and the CAD4TB Box will be two (2) years instead of one (1) year.</t>
    </r>
  </si>
  <si>
    <r>
      <t xml:space="preserve">Diagnostic Software used for receiving chest radiograph DICOM image (JPEG and PNG are compatible via a converter software provided by Infervision). It effectively detects and marks abnormalities from DR scans to reduce missed diagnosis and increase detection accuracy. Broadly designed for multiple radiological applications: TB, lung cancer, and other thoracic conditions. Certified for 15 years old and above. AP/PA digital X-ray. Perpetual license version number is: 1.0.1.1. 
· The AI software provide an abnormality score for TB that ranges from 0 to 1. Threshold Score is adjustable by user; Output display Lesion identified with a bounding box on the image. Including support to clients for threshold calibration study to find the optimal threshold.
· The AI software can be installed on the PC workstation/console of ultra-portable digital X-ray system when the system requirements are met. A separate device will always be provided for installation of CAD/AI software if the PC workstation/console of ultra-portable digital X-ray system does not meet the system requirement of AI software. The laptop provides three network connections to communicate with X-ray, PACS or other devices: wireless AP, ethernet AP, or connect to existing network (either wired or wireless). At places where there is no internet connection, AI software can process the images in real time directly onsite. Ability to de-identify/anonymize patient’s data
· Each license supports the storage of 250 cases per day. The capacity of the data hosting and storage is unlimited for cloud services commissioned by the customers. Cyber security policies are in place to protect patient data. The license is for 5 viewers/users for both online &amp; offline utilization. 
Data export can be configured easily and can transfer data in a wireless way. Data fields can be customized. The secure connection between the ultra portable x-ray device and InferRead DR Chest hosted on InferRead Laptop Server can be achieved via a LAN cable provided by Infervision.
· One (1) year Support &amp; maintenance with Free software patches, upgrades and update when applicable
</t>
    </r>
    <r>
      <rPr>
        <b/>
        <sz val="11"/>
        <rFont val="Calibri"/>
        <family val="2"/>
        <scheme val="minor"/>
      </rPr>
      <t>· Corrective maintenance:</t>
    </r>
    <r>
      <rPr>
        <sz val="11"/>
        <rFont val="Calibri"/>
        <family val="2"/>
        <scheme val="minor"/>
      </rPr>
      <t xml:space="preserve"> includes hardware and spare parts, shipment to site (</t>
    </r>
    <r>
      <rPr>
        <u/>
        <sz val="11"/>
        <rFont val="Calibri"/>
        <family val="2"/>
        <scheme val="minor"/>
      </rPr>
      <t>DAP Incoterms), disposal of faulty hardware and spare parts</t>
    </r>
    <r>
      <rPr>
        <sz val="11"/>
        <rFont val="Calibri"/>
        <family val="2"/>
        <scheme val="minor"/>
      </rPr>
      <t xml:space="preserve">, and cost of replacement work. Helpdesk: available 24x7 for service calls and be able to provide remote support for response  
</t>
    </r>
    <r>
      <rPr>
        <b/>
        <sz val="11"/>
        <rFont val="Calibri"/>
        <family val="2"/>
        <scheme val="minor"/>
      </rPr>
      <t>· Remote preventive maintenance:</t>
    </r>
    <r>
      <rPr>
        <u/>
        <sz val="11"/>
        <rFont val="Calibri"/>
        <family val="2"/>
        <scheme val="minor"/>
      </rPr>
      <t xml:space="preserve"> 2 sessions will be delivered in 2 hours in English or French (also available: Russian, Spanish, Chinese, Gujarati, Catalan</t>
    </r>
    <r>
      <rPr>
        <sz val="11"/>
        <rFont val="Calibri"/>
        <family val="2"/>
        <scheme val="minor"/>
      </rPr>
      <t xml:space="preserve">) for up to 10 operators/radiographers. 1 trainer from Infervision will provide support
</t>
    </r>
    <r>
      <rPr>
        <b/>
        <sz val="11"/>
        <rFont val="Calibri"/>
        <family val="2"/>
        <scheme val="minor"/>
      </rPr>
      <t xml:space="preserve">· Remote refresher Training: </t>
    </r>
    <r>
      <rPr>
        <sz val="11"/>
        <rFont val="Calibri"/>
        <family val="2"/>
        <scheme val="minor"/>
      </rPr>
      <t xml:space="preserve"> </t>
    </r>
    <r>
      <rPr>
        <u/>
        <sz val="11"/>
        <rFont val="Calibri"/>
        <family val="2"/>
        <scheme val="minor"/>
      </rPr>
      <t>2 sessions will be delivered in two 2 hours in English or French (also available: Russian, Spanish, Chinese, Gujarati, Catalan</t>
    </r>
    <r>
      <rPr>
        <sz val="11"/>
        <rFont val="Calibri"/>
        <family val="2"/>
        <scheme val="minor"/>
      </rPr>
      <t xml:space="preserve">) for up </t>
    </r>
    <r>
      <rPr>
        <u/>
        <sz val="11"/>
        <rFont val="Calibri"/>
        <family val="2"/>
        <scheme val="minor"/>
      </rPr>
      <t>to 10 operators/radiographers. 1 trainer</t>
    </r>
    <r>
      <rPr>
        <sz val="11"/>
        <rFont val="Calibri"/>
        <family val="2"/>
        <scheme val="minor"/>
      </rPr>
      <t xml:space="preserve"> from Infervision will provide support.
</t>
    </r>
    <r>
      <rPr>
        <b/>
        <sz val="11"/>
        <rFont val="Calibri"/>
        <family val="2"/>
        <scheme val="minor"/>
      </rPr>
      <t xml:space="preserve">· On-site support: </t>
    </r>
    <r>
      <rPr>
        <sz val="11"/>
        <rFont val="Calibri"/>
        <family val="2"/>
        <scheme val="minor"/>
      </rPr>
      <t xml:space="preserve">if needed by the client and/or if the issue cannot be fixed remotely, travel and accommodation expenses of supplier technicians/trainers is covered by the supplier. All other costs, local arrangements are at the cost of the trainees/funders.
</t>
    </r>
    <r>
      <rPr>
        <sz val="11"/>
        <color rgb="FF0070C0"/>
        <rFont val="Calibri"/>
        <family val="2"/>
        <scheme val="minor"/>
      </rPr>
      <t>For the purchase of the perpetual license, the following must be procured in the same quantity: InferRead DR Chest Laptop (as this item is installed in the Laptop), Installation and Training, S&amp;M Extension (1 year and/or 3 years).</t>
    </r>
  </si>
  <si>
    <r>
      <rPr>
        <b/>
        <sz val="11"/>
        <rFont val="Calibri"/>
        <family val="2"/>
      </rPr>
      <t xml:space="preserve">Remote installation covers: </t>
    </r>
    <r>
      <rPr>
        <sz val="11"/>
        <rFont val="Calibri"/>
        <family val="2"/>
      </rPr>
      <t xml:space="preserve">Software operating environment and server configuration, installation of the CAD4TB software and hardware/s, software calibration for the intended use based on user requirements. The duration of the CAD4TB remote installation session will take place in one (1) day (combined with the remote training session and preparatory checks) and involves </t>
    </r>
    <r>
      <rPr>
        <u/>
        <sz val="11"/>
        <rFont val="Calibri"/>
        <family val="2"/>
      </rPr>
      <t>four (4) certified trainers</t>
    </r>
    <r>
      <rPr>
        <sz val="11"/>
        <rFont val="Calibri"/>
        <family val="2"/>
      </rPr>
      <t xml:space="preserve"> of Delft existing of biomedical engineers, application specialists and radiographers. There is </t>
    </r>
    <r>
      <rPr>
        <u/>
        <sz val="11"/>
        <rFont val="Calibri"/>
        <family val="2"/>
      </rPr>
      <t xml:space="preserve">no limit to the number of operators/radiographers </t>
    </r>
    <r>
      <rPr>
        <sz val="11"/>
        <rFont val="Calibri"/>
        <family val="2"/>
      </rPr>
      <t xml:space="preserve">that can join the remote session. 
</t>
    </r>
    <r>
      <rPr>
        <b/>
        <sz val="11"/>
        <rFont val="Calibri"/>
        <family val="2"/>
      </rPr>
      <t>Remote training covers:</t>
    </r>
    <r>
      <rPr>
        <sz val="11"/>
        <rFont val="Calibri"/>
        <family val="2"/>
      </rPr>
      <t xml:space="preserve"> Theoretical and practical training for the CAD4TB on software administration and utilization. Unboxing of CAD4TBbox; functionality of a router; CAD4TBbox functionality and benefits; CAD4TB workstation (laptop) ; CAD4TB Workflow;  Threshold selection; Interpretation of CAD4TB output; Verification Procedure CAD4TB platform in-depth demonstration and usage; Connection of CAD4TB with Portable Xray system; Battery handling (new). There is no limit to the number of operators/radiographers that can join the training. The remote training session is delivered in E</t>
    </r>
    <r>
      <rPr>
        <u/>
        <sz val="11"/>
        <rFont val="Calibri"/>
        <family val="2"/>
      </rPr>
      <t>nglish, French, Russian, Spanish, Portuguese, or Arabic;</t>
    </r>
    <r>
      <rPr>
        <sz val="11"/>
        <rFont val="Calibri"/>
        <family val="2"/>
      </rPr>
      <t xml:space="preserve"> other languages might be available upon request. During the training we provide 1 digital copy of training materials to each trainee. 
</t>
    </r>
    <r>
      <rPr>
        <b/>
        <sz val="11"/>
        <rFont val="Calibri"/>
        <family val="2"/>
      </rPr>
      <t>On-site installation and training: I</t>
    </r>
    <r>
      <rPr>
        <sz val="11"/>
        <rFont val="Calibri"/>
        <family val="2"/>
      </rPr>
      <t xml:space="preserve">n the case, on-site installation and training is needed by the client, travel and accommodation expenses of Delft's technicians/trainers and/or its autorized local agents will be covered by Delft Imaging. All other costs, including travel and accommodation of participants as well as local arrangements for in country trainings (e.g. Meeting rooms, logistics ,daily/hourly wage) are at the cost of the trainees / funders. Delft will align with the client on what type of training (e.g. remote/onsite/hybrid) is desired and implement accordingly. In the case of onsite training a maximum of eight (8) operators/radiographers per system can join to ensure an effective, well-organized and well-managed training.
There is no country excluded from the training &amp; installation.
</t>
    </r>
    <r>
      <rPr>
        <b/>
        <sz val="11"/>
        <rFont val="Calibri"/>
        <family val="2"/>
      </rPr>
      <t xml:space="preserve">· Access to Chest X-ray e-Learning course </t>
    </r>
    <r>
      <rPr>
        <sz val="11"/>
        <rFont val="Calibri"/>
        <family val="2"/>
      </rPr>
      <t xml:space="preserve">available at https://e-learning.delft.care/ , which has 40 hours of content, focusing  on Chest X-ray interpretation, Radiation Safety, Radiation Procedures , TB identification in X-ray images , CAD and  more.
</t>
    </r>
    <r>
      <rPr>
        <b/>
        <sz val="11"/>
        <rFont val="Calibri"/>
        <family val="2"/>
      </rPr>
      <t>· Access to the offline CAD4TB e-Learning platform</t>
    </r>
    <r>
      <rPr>
        <sz val="11"/>
        <rFont val="Calibri"/>
        <family val="2"/>
      </rPr>
      <t xml:space="preserve"> (hosted in a user-friendly application) that includes 2.5 hours of modules about the provided system  including its set-up, installation, operation, trouble-shooting and  more. The offline E-learning platform will be available via an app and can also be downloaded on the devices (phones, tablets, laptops) of the participants . After installation, the e-Learning course can be  accessed fully offline. The application is available in English language; other languages might be available upon request.
</t>
    </r>
    <r>
      <rPr>
        <sz val="11"/>
        <color rgb="FF0070C0"/>
        <rFont val="Calibri"/>
        <family val="2"/>
      </rPr>
      <t>Option 1: For the purchase of the Installation and Training, the following must be procured in the same quantity: Software Perpetual License, CAD4TB box, and S&amp;M Extension (1 year and/or 3 years). 
Option 2: For the purchase of the Installation and Training, the following must be procured in the same quantity: 3 years License S&amp;M, and CAD4TB Box (after the completion of the 3 years, either a new CAD4TB Software - 3-Year License (S&amp;M) can be procured, or a CAD4TB perpetual license can be purchased and installed on the existing CAD4TB box (hardware device)</t>
    </r>
  </si>
  <si>
    <r>
      <t xml:space="preserve">qXR software is a learning technology that helps detect and highlight abnormalities in chest radiographs. It is a software application integrated with the radiology workflow and can identify normal chest X-rays and detect the presence or absence of the 24 abnormalities, including Radiological signs of Tuberculosis. Certified for 3 years old and above. AP/PA digital X-ray. Perpetual license version number is:  qXR v4.0 
· The software accepts and processes de-identified studies in the DICOM format (.dcm). The plain axial series of the input DICOM file is used for processing (.jpeg and .png image formats). The data is de-identified prior to uploading for processing. After analysis, the results are mapped back to patient IDs using a client-side re-identification module.
</t>
    </r>
    <r>
      <rPr>
        <sz val="11"/>
        <rFont val="Calibri"/>
        <family val="2"/>
      </rPr>
      <t>·</t>
    </r>
    <r>
      <rPr>
        <sz val="9.35"/>
        <rFont val="Calibri"/>
        <family val="2"/>
      </rPr>
      <t xml:space="preserve"> </t>
    </r>
    <r>
      <rPr>
        <sz val="11"/>
        <rFont val="Calibri"/>
        <family val="2"/>
        <scheme val="minor"/>
      </rPr>
      <t xml:space="preserve">Abnormality scores: qXR can provide abnormality score for TB within a range of 0-1. In addition to TB, qXR will provide outputs for Opacity, Pleural Effusion and Cardiomegaly as findings whenever applicable. On a server chosen by the user, qXR AI allows hosting and storage of up to 1,000 images/day. 
</t>
    </r>
    <r>
      <rPr>
        <sz val="11"/>
        <rFont val="Calibri"/>
        <family val="2"/>
      </rPr>
      <t xml:space="preserve">· Dichotomous outcome: qXR has the ability to generate a dichotomous output for TB based on interpretation of Chest X-rays, which is presented as Presumptive or Negative tags.
</t>
    </r>
    <r>
      <rPr>
        <sz val="11"/>
        <rFont val="Calibri"/>
        <family val="2"/>
        <scheme val="minor"/>
      </rPr>
      <t xml:space="preserve">· Threshold score: qXR has a pre-set threshold score for TB screening. However, there is utmost flexibility in regard to adjusting the pre-set score based on user inputs to cater to the population in which the software is expected to be used. Qure's will provide all the support to clients in performance and calibration of all threshold studies. The license is for 5 viewers/users for both online &amp; offline utilization. Data export can be configured easily and can transfer data in a wireless way. Data fields can be customized. 
· One (1) year Support &amp; maintenance with Free software patches, upgrades and update when applicable
</t>
    </r>
    <r>
      <rPr>
        <b/>
        <sz val="11"/>
        <rFont val="Calibri"/>
        <family val="2"/>
        <scheme val="minor"/>
      </rPr>
      <t xml:space="preserve">· Corrective maintenance: </t>
    </r>
    <r>
      <rPr>
        <sz val="11"/>
        <rFont val="Calibri"/>
        <family val="2"/>
        <scheme val="minor"/>
      </rPr>
      <t>includes hardware and spare parts, shipment to site (</t>
    </r>
    <r>
      <rPr>
        <u/>
        <sz val="11"/>
        <rFont val="Calibri"/>
        <family val="2"/>
        <scheme val="minor"/>
      </rPr>
      <t>DDP -Delivery Duty Paid Incoterms), disposal of faulty hardware and spare parts,</t>
    </r>
    <r>
      <rPr>
        <sz val="11"/>
        <rFont val="Calibri"/>
        <family val="2"/>
        <scheme val="minor"/>
      </rPr>
      <t xml:space="preserve"> and cost of replacement work. Helpdesk: available 24x7 for service calls and be able to provide remote support for response  
</t>
    </r>
    <r>
      <rPr>
        <b/>
        <sz val="11"/>
        <rFont val="Calibri"/>
        <family val="2"/>
        <scheme val="minor"/>
      </rPr>
      <t xml:space="preserve">· Remote preventive maintenance: </t>
    </r>
    <r>
      <rPr>
        <u/>
        <sz val="11"/>
        <rFont val="Calibri"/>
        <family val="2"/>
        <scheme val="minor"/>
      </rPr>
      <t>3 sessions will be delivered in 2 hours in English or French (also available: Hindi, Spanish, Portuguese and Arabic</t>
    </r>
    <r>
      <rPr>
        <sz val="11"/>
        <rFont val="Calibri"/>
        <family val="2"/>
        <scheme val="minor"/>
      </rPr>
      <t xml:space="preserve">) for up to 10 operators/radiographers. 1 Qure engineer/local agent engineer will provide support.
</t>
    </r>
    <r>
      <rPr>
        <b/>
        <sz val="11"/>
        <rFont val="Calibri"/>
        <family val="2"/>
        <scheme val="minor"/>
      </rPr>
      <t xml:space="preserve">· Remote refresher Training: </t>
    </r>
    <r>
      <rPr>
        <u/>
        <sz val="11"/>
        <rFont val="Calibri"/>
        <family val="2"/>
        <scheme val="minor"/>
      </rPr>
      <t>3 sessions will be delivered in two 2 hours in English or French (also available: Hindi, Spanish, Portuguese and Arabic</t>
    </r>
    <r>
      <rPr>
        <sz val="11"/>
        <rFont val="Calibri"/>
        <family val="2"/>
        <scheme val="minor"/>
      </rPr>
      <t xml:space="preserve">) for up </t>
    </r>
    <r>
      <rPr>
        <u/>
        <sz val="11"/>
        <rFont val="Calibri"/>
        <family val="2"/>
        <scheme val="minor"/>
      </rPr>
      <t>to 10 operators/radiographers. 1 Qure engineer/local agent</t>
    </r>
    <r>
      <rPr>
        <sz val="11"/>
        <rFont val="Calibri"/>
        <family val="2"/>
        <scheme val="minor"/>
      </rPr>
      <t xml:space="preserve"> engineer will provide support.
</t>
    </r>
    <r>
      <rPr>
        <b/>
        <sz val="11"/>
        <rFont val="Calibri"/>
        <family val="2"/>
        <scheme val="minor"/>
      </rPr>
      <t>· On-site support:</t>
    </r>
    <r>
      <rPr>
        <sz val="11"/>
        <rFont val="Calibri"/>
        <family val="2"/>
        <scheme val="minor"/>
      </rPr>
      <t xml:space="preserve"> if needed by the client and/or if the issue cannot be fixed remotely, travel and accommodation expenses of supplier technicians/trainers is covered by the supplier. All other costs, local arrangements are at the cost of the trainees/funders.
</t>
    </r>
    <r>
      <rPr>
        <sz val="11"/>
        <color rgb="FF0070C0"/>
        <rFont val="Calibri"/>
        <family val="2"/>
      </rPr>
      <t>For the purchase of the perpetual license, the following must be procured in the same quantity: qXR AI Laptop (as this item is installed in the Laptop), Installation and Training, S&amp;M Extension (1 year and/or 3 years).</t>
    </r>
    <r>
      <rPr>
        <sz val="11"/>
        <rFont val="Calibri"/>
        <family val="2"/>
        <scheme val="minor"/>
      </rPr>
      <t xml:space="preserve">
</t>
    </r>
    <r>
      <rPr>
        <sz val="11"/>
        <color rgb="FF0070C0"/>
        <rFont val="Calibri"/>
        <family val="2"/>
        <scheme val="minor"/>
      </rPr>
      <t>For the purchase of 20 to 49 units, Qure.ai offers a 7.5% discount on the unit price (USD 10’175.00) and for more than 50 units, Qure.ai offers a 10 % discount on the unit price (USD 9’900.00). The cumulative discount for a particular calendar year (January to December) will apply only to the same customer from the same country. A customer placing multiple orders for different countries will not be eligible for the cumulative discount</t>
    </r>
    <r>
      <rPr>
        <sz val="11"/>
        <rFont val="Calibri"/>
        <family val="2"/>
        <scheme val="minor"/>
      </rPr>
      <t>.</t>
    </r>
  </si>
  <si>
    <t>Peak X-Ray Kit (with safety accessories) (Beatle-06)</t>
  </si>
  <si>
    <r>
      <t xml:space="preserve">Diagnostic Software used for receiving chest radiograph DICOM image (JPEG and PNG are compatible via a converter software provided by Infervision). It effectively detects and marks abnormalities from DR scans to reduce missed diagnosis and increase detection accuracy. Broadly designed for multiple radiological applications: TB, lung cancer, and other thoracic conditions. Certified for 15 years old and above. AP/PA digital X-ray. Three (3) years license version number is: 1.0.1.1. 
· The AI software provide an abnormality score for TB that ranges from 0 to 1. Threshold Score is adjustable by user; Output display Lesion identified with a bounding box on the image. Including support to clients for threshold calibration study to find the optimal threshold.
· The AI software can be installed on the PC workstation/console of ultra-portable digital X-ray system when the system requirements are met. A separate device will always be provided for installation of CAD/AI software if the PC workstation/console of ultra-portable digital X-ray system does not meet the system requirement of AI software. The laptop provides three network connections to communicate with X-ray, PACS or other devices: wireless AP, ethernet AP, or connect to existing network (either wired or wireless). At places where there is no internet connection, AI software can process the images in real time directly onsite. Ability to de-identify/anonymize patient’s data
· Each license supports the storage of 250 cases per day. The capacity of the data hosting and storage is unlimited for cloud services commissioned by the customers. Cyber security policies are in place to protect patient data. The license is for 5 viewers/users for both online &amp; offline utilization. 
Data export can be configured easily and can transfer data in a wireless way. Data fields can be customized. The secure connection between the ultra portable x-ray device and InferRead DR Chest hosted on InferRead Laptop Server can be achieved via a LAN cable provided by Infervision.
· One (1) year Support &amp; maintenance with Free software patches, upgrades and update when applicable
</t>
    </r>
    <r>
      <rPr>
        <b/>
        <sz val="11"/>
        <rFont val="Calibri"/>
        <family val="2"/>
        <scheme val="minor"/>
      </rPr>
      <t>· Corrective maintenance</t>
    </r>
    <r>
      <rPr>
        <sz val="11"/>
        <rFont val="Calibri"/>
        <family val="2"/>
        <scheme val="minor"/>
      </rPr>
      <t xml:space="preserve">: includes hardware and spare parts, shipment to site </t>
    </r>
    <r>
      <rPr>
        <u/>
        <sz val="11"/>
        <rFont val="Calibri"/>
        <family val="2"/>
        <scheme val="minor"/>
      </rPr>
      <t>(DAP Incoterms), disposal of faulty hardware and spare parts</t>
    </r>
    <r>
      <rPr>
        <sz val="11"/>
        <rFont val="Calibri"/>
        <family val="2"/>
        <scheme val="minor"/>
      </rPr>
      <t xml:space="preserve">, and cost of replacement work. Helpdesk: available 24x7 for service calls and be able to provide remote support for response  
</t>
    </r>
    <r>
      <rPr>
        <b/>
        <sz val="11"/>
        <rFont val="Calibri"/>
        <family val="2"/>
        <scheme val="minor"/>
      </rPr>
      <t>· Remote preventive maintenance</t>
    </r>
    <r>
      <rPr>
        <sz val="11"/>
        <rFont val="Calibri"/>
        <family val="2"/>
        <scheme val="minor"/>
      </rPr>
      <t xml:space="preserve">: </t>
    </r>
    <r>
      <rPr>
        <u/>
        <sz val="11"/>
        <rFont val="Calibri"/>
        <family val="2"/>
        <scheme val="minor"/>
      </rPr>
      <t>2 sessions will be delivered in 2 hours in English or French (also available: Russian, Spanish, Chinese, Gujarati, Catalan</t>
    </r>
    <r>
      <rPr>
        <sz val="11"/>
        <rFont val="Calibri"/>
        <family val="2"/>
        <scheme val="minor"/>
      </rPr>
      <t xml:space="preserve">) for up to 10 operators/radiographers. 1 trainer from Infervision will provide support
</t>
    </r>
    <r>
      <rPr>
        <b/>
        <sz val="11"/>
        <rFont val="Calibri"/>
        <family val="2"/>
        <scheme val="minor"/>
      </rPr>
      <t xml:space="preserve">· Remote refresher Training: </t>
    </r>
    <r>
      <rPr>
        <sz val="11"/>
        <rFont val="Calibri"/>
        <family val="2"/>
        <scheme val="minor"/>
      </rPr>
      <t xml:space="preserve"> </t>
    </r>
    <r>
      <rPr>
        <u/>
        <sz val="11"/>
        <rFont val="Calibri"/>
        <family val="2"/>
        <scheme val="minor"/>
      </rPr>
      <t>2 sessions will be delivered in two 2 hours in English or French (also available: Russian, Spanish, Chinese, Gujarati, Catalan</t>
    </r>
    <r>
      <rPr>
        <sz val="11"/>
        <rFont val="Calibri"/>
        <family val="2"/>
        <scheme val="minor"/>
      </rPr>
      <t xml:space="preserve">) for up </t>
    </r>
    <r>
      <rPr>
        <u/>
        <sz val="11"/>
        <rFont val="Calibri"/>
        <family val="2"/>
        <scheme val="minor"/>
      </rPr>
      <t>to 10 operators/radiographers. 1 trainer</t>
    </r>
    <r>
      <rPr>
        <sz val="11"/>
        <rFont val="Calibri"/>
        <family val="2"/>
        <scheme val="minor"/>
      </rPr>
      <t xml:space="preserve"> from Infervision will provide support.
</t>
    </r>
    <r>
      <rPr>
        <u/>
        <sz val="11"/>
        <rFont val="Calibri"/>
        <family val="2"/>
        <scheme val="minor"/>
      </rPr>
      <t>· On-site support:</t>
    </r>
    <r>
      <rPr>
        <sz val="11"/>
        <rFont val="Calibri"/>
        <family val="2"/>
        <scheme val="minor"/>
      </rPr>
      <t xml:space="preserve"> if needed by the client and/or if the issue cannot be fixed remotely, travel and accommodation expenses of supplier technicians/trainers is covered by the supplier. All other costs, local arrangements are at the cost of the trainees/funders.
</t>
    </r>
    <r>
      <rPr>
        <sz val="11"/>
        <color rgb="FF0070C0"/>
        <rFont val="Calibri"/>
        <family val="2"/>
        <scheme val="minor"/>
      </rPr>
      <t>For the purchase of the 3 years license S&amp;M, the following must be procured in the same quantity: InferRead DR Chest Laptop (as this item is installed in the Laptop) and Installation and Training. It is possible to procure 2 x 3 years license S&amp;M at the same time to install them on 1 machine</t>
    </r>
  </si>
  <si>
    <r>
      <t xml:space="preserve">Remote installation covers: Software operating environment and server configuration, installation of software and hardware/s, software calibration for the intended use based on user requirements. The remote installation lasts 1 hour and 1 technical from Infervision will perform installation. The manufacturer, distributor assumes responsibility for safety, reliability and performance of the devices / software only if: The installation, modification, adaptation, modification or repair is carried out of engineer of Infervision. The electrical installations of the environment in which the equipment / software comply with applicable safety standards. The using of the devices / software is according to the instruction for use
</t>
    </r>
    <r>
      <rPr>
        <b/>
        <sz val="11"/>
        <color theme="1"/>
        <rFont val="Calibri"/>
        <family val="2"/>
      </rPr>
      <t xml:space="preserve">Remote training covers: </t>
    </r>
    <r>
      <rPr>
        <sz val="11"/>
        <color theme="1"/>
        <rFont val="Calibri"/>
        <family val="2"/>
      </rPr>
      <t xml:space="preserve">Theoretical and practical training for </t>
    </r>
    <r>
      <rPr>
        <u/>
        <sz val="11"/>
        <color theme="1"/>
        <rFont val="Calibri"/>
        <family val="2"/>
      </rPr>
      <t xml:space="preserve">up to ten (10) operators/radiographers </t>
    </r>
    <r>
      <rPr>
        <sz val="11"/>
        <color theme="1"/>
        <rFont val="Calibri"/>
        <family val="2"/>
      </rPr>
      <t xml:space="preserve">on software administration and utilization, delivered in English and French, more languages available (Russian, Spanish, Chinese, Gujarati, Catalan) as applicable. Provision of at one (1) digital copy of training materials to trainees. </t>
    </r>
    <r>
      <rPr>
        <u/>
        <sz val="11"/>
        <color theme="1"/>
        <rFont val="Calibri"/>
        <family val="2"/>
      </rPr>
      <t>The remote installation lasts 3 hours and 1 technical from Infervision will perform training</t>
    </r>
    <r>
      <rPr>
        <sz val="11"/>
        <color theme="1"/>
        <rFont val="Calibri"/>
        <family val="2"/>
      </rPr>
      <t xml:space="preserve">. The training is given by Infervision engineer. User is not allowed to use the software before training.
</t>
    </r>
    <r>
      <rPr>
        <b/>
        <sz val="11"/>
        <color theme="1"/>
        <rFont val="Calibri"/>
        <family val="2"/>
      </rPr>
      <t xml:space="preserve">On-site installation and training: </t>
    </r>
    <r>
      <rPr>
        <sz val="11"/>
        <color theme="1"/>
        <rFont val="Calibri"/>
        <family val="2"/>
      </rPr>
      <t xml:space="preserve">In the case, on-site installation and training is needed by the client, remote training session will be delivered, in </t>
    </r>
    <r>
      <rPr>
        <u/>
        <sz val="11"/>
        <color theme="1"/>
        <rFont val="Calibri"/>
        <family val="2"/>
      </rPr>
      <t>English and French, more languages available (Russian, Spanish, Chinese, Gujarati, Catalan) for 10 operators / radiographers</t>
    </r>
    <r>
      <rPr>
        <sz val="11"/>
        <color theme="1"/>
        <rFont val="Calibri"/>
        <family val="2"/>
      </rPr>
      <t xml:space="preserve"> per CAD/AI license. The travel and accommodation expenses of supplier technicians/trainers and/or its authorized local agents must be covered by the supplier. All other costs, including travel and accommodation of participants as well as local arrangements for In Country trainings (e.g. Meeting rooms, logistics) are at the cost of the trainees / funders. There is no country excluded from the installation and training.
</t>
    </r>
    <r>
      <rPr>
        <sz val="11"/>
        <color rgb="FF0070C0"/>
        <rFont val="Calibri"/>
        <family val="2"/>
      </rPr>
      <t>Option 1: For the purchase of the installation and training, the following must be procured in the same quantity: License (perpetual or 3 years S&amp;M), Laptop, and S&amp;M Extension (1 year and/or 3 years). 
Option 2: For the purchase of the installation and training, the following must be procured in the same quantity: 3 years License S&amp;M, or 2 x 3 years license S&amp;M at the same time to install them on 1 machine and Laptop</t>
    </r>
  </si>
  <si>
    <r>
      <t xml:space="preserve">It can be procured at the time of procuring the License and its Laptop or while a support &amp; maintenance period is still running/still valid. It extends the previous support &amp; maintenance period of the License and its Laptop for thirty-six (36) months.
Software upgrades and updates: Includes Free validated software patches, upgrades, and updates. Infervision is available for video conferencing / remote control session for technical problem solving within the scope of the existing software.
</t>
    </r>
    <r>
      <rPr>
        <b/>
        <sz val="11"/>
        <color theme="1"/>
        <rFont val="Calibri"/>
        <family val="2"/>
      </rPr>
      <t>Corrective maintenance:</t>
    </r>
    <r>
      <rPr>
        <sz val="11"/>
        <color theme="1"/>
        <rFont val="Calibri"/>
        <family val="2"/>
      </rPr>
      <t xml:space="preserve"> During the warranty period, free software upgrade, patches parts (router, cables...)  and update conducted remotely in included. Corrective maintenance as required, hardware to be replaced, shipment to site, disposal of faulty hardware, cost of replacement work, personnel transport and arrangements are included. </t>
    </r>
    <r>
      <rPr>
        <u/>
        <sz val="11"/>
        <color theme="1"/>
        <rFont val="Calibri"/>
        <family val="2"/>
      </rPr>
      <t>The Incoterm DAP will be used for replacement in country of any product</t>
    </r>
    <r>
      <rPr>
        <sz val="11"/>
        <color theme="1"/>
        <rFont val="Calibri"/>
        <family val="2"/>
      </rPr>
      <t xml:space="preserve">
</t>
    </r>
    <r>
      <rPr>
        <b/>
        <sz val="11"/>
        <color theme="1"/>
        <rFont val="Calibri"/>
        <family val="2"/>
      </rPr>
      <t xml:space="preserve">Helpdesk: </t>
    </r>
    <r>
      <rPr>
        <sz val="11"/>
        <color theme="1"/>
        <rFont val="Calibri"/>
        <family val="2"/>
      </rPr>
      <t xml:space="preserve">During the warranty period, helpdesk is available 24x7 for service calls and provide remote support for response to reported problem within one (1) working day from the date of reporting, working around the globe in different zones. Helpdesk available 24x7 for service calls and provide remote support for response to reported problem within one (1) working day from the date of reporting, working around the globe in different zones
</t>
    </r>
    <r>
      <rPr>
        <b/>
        <sz val="11"/>
        <color theme="1"/>
        <rFont val="Calibri"/>
        <family val="2"/>
      </rPr>
      <t>Remote preventive maintenance:</t>
    </r>
    <r>
      <rPr>
        <sz val="11"/>
        <color theme="1"/>
        <rFont val="Calibri"/>
        <family val="2"/>
      </rPr>
      <t xml:space="preserve"> </t>
    </r>
    <r>
      <rPr>
        <u/>
        <sz val="11"/>
        <color theme="1"/>
        <rFont val="Calibri"/>
        <family val="2"/>
      </rPr>
      <t>Two (2) preventive maintenance sessions will be delivered per year in English or French, more languages available (Russian, Spanish, Chinese, Gujarati, Catalan</t>
    </r>
    <r>
      <rPr>
        <sz val="11"/>
        <color theme="1"/>
        <rFont val="Calibri"/>
        <family val="2"/>
      </rPr>
      <t>) as applicable f</t>
    </r>
    <r>
      <rPr>
        <u/>
        <sz val="11"/>
        <color theme="1"/>
        <rFont val="Calibri"/>
        <family val="2"/>
      </rPr>
      <t>or up to ten (10) operators / radiographers</t>
    </r>
    <r>
      <rPr>
        <sz val="11"/>
        <color theme="1"/>
        <rFont val="Calibri"/>
        <family val="2"/>
      </rPr>
      <t xml:space="preserve"> per CAD/AI license based on Infervision's acceptance and maintenance check list to confirm the complete functionality of CAD/AI including the provision of a maintenance report.</t>
    </r>
    <r>
      <rPr>
        <u/>
        <sz val="11"/>
        <color theme="1"/>
        <rFont val="Calibri"/>
        <family val="2"/>
      </rPr>
      <t xml:space="preserve"> The preventive session lasts 2 hours. One (1) trainer from Infervision</t>
    </r>
    <r>
      <rPr>
        <sz val="11"/>
        <color theme="1"/>
        <rFont val="Calibri"/>
        <family val="2"/>
      </rPr>
      <t xml:space="preserve"> will provide support.
</t>
    </r>
    <r>
      <rPr>
        <b/>
        <sz val="11"/>
        <color theme="1"/>
        <rFont val="Calibri"/>
        <family val="2"/>
      </rPr>
      <t>Remote refresher Training:</t>
    </r>
    <r>
      <rPr>
        <sz val="11"/>
        <color theme="1"/>
        <rFont val="Calibri"/>
        <family val="2"/>
      </rPr>
      <t xml:space="preserve"> </t>
    </r>
    <r>
      <rPr>
        <u/>
        <sz val="11"/>
        <color theme="1"/>
        <rFont val="Calibri"/>
        <family val="2"/>
      </rPr>
      <t>Two (2) remote refresher training session delivered per year in English or French, more languages available (Russian, Spanish, Chinese, Gujarati, Catalan</t>
    </r>
    <r>
      <rPr>
        <sz val="11"/>
        <color theme="1"/>
        <rFont val="Calibri"/>
        <family val="2"/>
      </rPr>
      <t xml:space="preserve">) as applicable </t>
    </r>
    <r>
      <rPr>
        <u/>
        <sz val="11"/>
        <color theme="1"/>
        <rFont val="Calibri"/>
        <family val="2"/>
      </rPr>
      <t>for up to ten (10) operators/radiographers</t>
    </r>
    <r>
      <rPr>
        <sz val="11"/>
        <color theme="1"/>
        <rFont val="Calibri"/>
        <family val="2"/>
      </rPr>
      <t xml:space="preserve"> on software administration and utilization. </t>
    </r>
    <r>
      <rPr>
        <u/>
        <sz val="11"/>
        <color theme="1"/>
        <rFont val="Calibri"/>
        <family val="2"/>
      </rPr>
      <t>The refresher session lasts 2 hours. One (1) trainer from Infervision</t>
    </r>
    <r>
      <rPr>
        <sz val="11"/>
        <color theme="1"/>
        <rFont val="Calibri"/>
        <family val="2"/>
      </rPr>
      <t xml:space="preserve"> will provide support.
</t>
    </r>
    <r>
      <rPr>
        <b/>
        <sz val="11"/>
        <color theme="1"/>
        <rFont val="Calibri"/>
        <family val="2"/>
      </rPr>
      <t>On-site support:</t>
    </r>
    <r>
      <rPr>
        <sz val="11"/>
        <color theme="1"/>
        <rFont val="Calibri"/>
        <family val="2"/>
      </rPr>
      <t xml:space="preserve"> If needed by the client and/or if the issue cannot be fixed remotely, travel and accommodation expenses of supplier technicians/trainers and/or its authorized local agents is covered by Infervision. All other costs, including travel and accommodation of participants as well as local arrangements for In Country trainings (e.g. Meeting rooms, logistics) are at the cost of the trainees / funders. There is no country excluded from support &amp; maintenance
</t>
    </r>
    <r>
      <rPr>
        <sz val="11"/>
        <color rgb="FF0070C0"/>
        <rFont val="Calibri"/>
        <family val="2"/>
      </rPr>
      <t>For the purchase of the S&amp;M Extension 3 years, the following must be procured in the same quantity: Perpetual License, Laptop, Installation and Training, and S&amp;M Extension 1 year (Optional - But recommended). 
Any further extension beyond the total warranty period of 5 years for the same system is not possible. The clients must procure a new license with the InferRead DR Chest Laptop together with the warranty extensions.</t>
    </r>
  </si>
  <si>
    <r>
      <t xml:space="preserve">It can be procured at the time of procuring the License and its Laptop or while a support &amp; maintenance period is still running/still valid. It extends the previous support &amp; maintenance period of the License and its Laptop for twelve (12) months. 
Software upgrades and updates: Includes Free validated software patches, upgrades, and updates. Infervision is available for video conferencing / remote control session for technical problem solving within the scope of the existing software.
</t>
    </r>
    <r>
      <rPr>
        <b/>
        <sz val="11"/>
        <color theme="1"/>
        <rFont val="Calibri"/>
        <family val="2"/>
      </rPr>
      <t xml:space="preserve">Corrective maintenance: </t>
    </r>
    <r>
      <rPr>
        <sz val="11"/>
        <color theme="1"/>
        <rFont val="Calibri"/>
        <family val="2"/>
      </rPr>
      <t xml:space="preserve">During the warranty period, free software upgrade, patches parts (router, cables, etc.)  and update conducted remotely in included. Corrective maintenance as required, hardware to be replaced, shipment to site, disposal of faulty hardware, cost of replacement work, personnel transport and arrangements are included. The Incoterm DAP will be used for replacement in country of any product
</t>
    </r>
    <r>
      <rPr>
        <b/>
        <sz val="11"/>
        <color theme="1"/>
        <rFont val="Calibri"/>
        <family val="2"/>
      </rPr>
      <t xml:space="preserve">Helpdesk: </t>
    </r>
    <r>
      <rPr>
        <sz val="11"/>
        <color theme="1"/>
        <rFont val="Calibri"/>
        <family val="2"/>
      </rPr>
      <t xml:space="preserve">During the warranty period, helpdesk is available 24x7 for service calls and provide remote support for response to reported problem within one (1) working day from the date of reporting, working around the globe in different zones. Helpdesk available 24x7 for service calls and provide remote support for response to reported problem within one (1) working day from the date of reporting, working around the globe in different zones
</t>
    </r>
    <r>
      <rPr>
        <b/>
        <sz val="11"/>
        <color theme="1"/>
        <rFont val="Calibri"/>
        <family val="2"/>
      </rPr>
      <t>Remote preventive maintenance:</t>
    </r>
    <r>
      <rPr>
        <sz val="11"/>
        <color theme="1"/>
        <rFont val="Calibri"/>
        <family val="2"/>
      </rPr>
      <t xml:space="preserve"> </t>
    </r>
    <r>
      <rPr>
        <u/>
        <sz val="11"/>
        <color theme="1"/>
        <rFont val="Calibri"/>
        <family val="2"/>
      </rPr>
      <t>Two (2) preventive maintenance sessions will be delivered in English or French, more languages available (Russian, Spanish, Chinese, Gujarati, Catalan</t>
    </r>
    <r>
      <rPr>
        <sz val="11"/>
        <color theme="1"/>
        <rFont val="Calibri"/>
        <family val="2"/>
      </rPr>
      <t xml:space="preserve">) as applicable </t>
    </r>
    <r>
      <rPr>
        <u/>
        <sz val="11"/>
        <color theme="1"/>
        <rFont val="Calibri"/>
        <family val="2"/>
      </rPr>
      <t xml:space="preserve">for up to ten (10) operators / radiographers </t>
    </r>
    <r>
      <rPr>
        <sz val="11"/>
        <color theme="1"/>
        <rFont val="Calibri"/>
        <family val="2"/>
      </rPr>
      <t>per CAD/AI license based on Infervision's acceptance and maintenance check list to confirm the complete functionality of CAD/AI including the provision of a maintenance report</t>
    </r>
    <r>
      <rPr>
        <u/>
        <sz val="11"/>
        <color theme="1"/>
        <rFont val="Calibri"/>
        <family val="2"/>
      </rPr>
      <t xml:space="preserve">. The preventive session lasts 2 hours. One (1) trainer from Infervision </t>
    </r>
    <r>
      <rPr>
        <sz val="11"/>
        <color theme="1"/>
        <rFont val="Calibri"/>
        <family val="2"/>
      </rPr>
      <t xml:space="preserve">will provide support.
</t>
    </r>
    <r>
      <rPr>
        <b/>
        <sz val="11"/>
        <color theme="1"/>
        <rFont val="Calibri"/>
        <family val="2"/>
      </rPr>
      <t xml:space="preserve">Remote refresher Training: </t>
    </r>
    <r>
      <rPr>
        <u/>
        <sz val="11"/>
        <color theme="1"/>
        <rFont val="Calibri"/>
        <family val="2"/>
      </rPr>
      <t>Two (2) remote refresher training session delivered in English or French, more languages available (Russian, Spanish, Chinese, Gujarati, Catalan</t>
    </r>
    <r>
      <rPr>
        <sz val="11"/>
        <color theme="1"/>
        <rFont val="Calibri"/>
        <family val="2"/>
      </rPr>
      <t xml:space="preserve">) as applicable </t>
    </r>
    <r>
      <rPr>
        <u/>
        <sz val="11"/>
        <color theme="1"/>
        <rFont val="Calibri"/>
        <family val="2"/>
      </rPr>
      <t>for up to ten (10) operators/radiographers</t>
    </r>
    <r>
      <rPr>
        <sz val="11"/>
        <color theme="1"/>
        <rFont val="Calibri"/>
        <family val="2"/>
      </rPr>
      <t xml:space="preserve"> on software administration and utilization. </t>
    </r>
    <r>
      <rPr>
        <u/>
        <sz val="11"/>
        <color theme="1"/>
        <rFont val="Calibri"/>
        <family val="2"/>
      </rPr>
      <t>The refresher session lasts 2 hours. One (1) trainer from Infervision</t>
    </r>
    <r>
      <rPr>
        <sz val="11"/>
        <color theme="1"/>
        <rFont val="Calibri"/>
        <family val="2"/>
      </rPr>
      <t xml:space="preserve"> will provide support.
</t>
    </r>
    <r>
      <rPr>
        <b/>
        <sz val="11"/>
        <color theme="1"/>
        <rFont val="Calibri"/>
        <family val="2"/>
      </rPr>
      <t>On-site support:</t>
    </r>
    <r>
      <rPr>
        <sz val="11"/>
        <color theme="1"/>
        <rFont val="Calibri"/>
        <family val="2"/>
      </rPr>
      <t xml:space="preserve"> If needed by the client and/or if the issue cannot be fixed remotely, travel and accommodation expenses of supplier technicians/trainers and/or its authorized local agents is covered by Infervision. All other costs, including travel and accommodation of participants as well as local arrangements for In Country trainings (e.g. Meeting rooms, logistics) are at the cost of the trainees / funders. There is no country excluded from support &amp; maintenance
</t>
    </r>
    <r>
      <rPr>
        <sz val="11"/>
        <color rgb="FF0070C0"/>
        <rFont val="Calibri"/>
        <family val="2"/>
      </rPr>
      <t>For the purchase of the S&amp;M Extension 1 year, the following must be procured in the same quantity: Perpetual License, Laptop, Installation and Training, and S&amp;M Extension 3 years (Optional - But recommended).
Any further extension beyond the total warranty period of 5 years for the same system is not possible. The clients must procure a new license with the InferRead DR Chest Laptop together with the warranty extensions.</t>
    </r>
  </si>
  <si>
    <r>
      <t xml:space="preserve">AI laptop server allows the analysis of images offline and able to provide server / cloud data synchronization. Designated local server, local cloud server, and cloud servers. 
· Laptop server (1x 15.6" Ultra HD OLED | 8 GB GD 1x Intel Core i7-10750H | 2x 8 GB (16 GB) DDR4-3200 Samsung | 1x 1 TB M.2 Samsung 970 EVO Plus | PCIe 3.0 x4 | N 1x Intel Wi-Fi 6 AX200 | Bluetooth 5.1 | 1x Lighted Keyboard | US (ISO)). 
1 x Ethernet cable for connection between portable x-ray and AI laptop; 1 x charging adaptor and cable connecting between power source and AI laptop
· Online and offline use
· Powered by Changeable 73 Wh Li-Ion-battery
· Autonomy &lt;me = 10 hours
· Powered by: It is embedded 3 Cell Polymer Battery Pack, 73WH, lasting up to 600 minutes (10 hours). 
· Connectivity: It is supplied with all needed cables and connectors
· 1 year warranty of the device included
Due to hardware device security issues (including the security of the device itself, unauthorized access and portability) and the physical environment security issues (including environmental impacts such as floods, fires, lightning, and other environmental factors), damage to the software system and data may result. Infervision Medical Technology Co., Ltd will cooperate with the customers to carry out system recovery work but is not responsible for the damage or loss of data.
</t>
    </r>
    <r>
      <rPr>
        <sz val="11"/>
        <color rgb="FF0070C0"/>
        <rFont val="Calibri"/>
        <family val="2"/>
      </rPr>
      <t>Option 1: For the purchase of the Laptop, the following must be procured in the same quantity: Perpetual License (as the license is installed in this item), Installation and Training, S&amp;M Extension (1 year and/or 3 years). 
Option 2: For the purchase of the Laptop, the following must be procured in the same quantity: 3 years License S&amp;M or 2 x 3 years license S&amp;M at the same time to install them on 1 machine and Installation and Training</t>
    </r>
  </si>
  <si>
    <r>
      <rPr>
        <b/>
        <sz val="11"/>
        <color theme="1"/>
        <rFont val="Calibri"/>
        <family val="2"/>
      </rPr>
      <t>Conditions:</t>
    </r>
    <r>
      <rPr>
        <sz val="11"/>
        <color theme="1"/>
        <rFont val="Calibri"/>
        <family val="2"/>
      </rPr>
      <t xml:space="preserve"> can only be procured at the time of procuring the Ultra-portable digital FDR Xair kit. It extends the warranty period for thirty six (36)  months </t>
    </r>
    <r>
      <rPr>
        <b/>
        <sz val="11"/>
        <color theme="1"/>
        <rFont val="Calibri"/>
        <family val="2"/>
      </rPr>
      <t xml:space="preserve">
Coverage: </t>
    </r>
    <r>
      <rPr>
        <sz val="11"/>
        <color theme="1"/>
        <rFont val="Calibri"/>
        <family val="2"/>
      </rPr>
      <t>the warranty covers all components and accessories of the Ultra-portable digital X-ray kit (system with safety accessories) and includes spare parts to be replaced, shipment to site, disposal of faulty parts, and cost of replacement work. If products need to be returned because this cannot be done in country or by supplier and/or his service providers, the default parts will be returned at no cost. Batteries are also included</t>
    </r>
    <r>
      <rPr>
        <b/>
        <sz val="11"/>
        <color theme="1"/>
        <rFont val="Calibri"/>
        <family val="2"/>
      </rPr>
      <t xml:space="preserve">
Remote preventive maintenance: </t>
    </r>
    <r>
      <rPr>
        <sz val="11"/>
        <color theme="1"/>
        <rFont val="Calibri"/>
        <family val="2"/>
      </rPr>
      <t>Two (2) preventive maintenance sessions will be delivered per year in</t>
    </r>
    <r>
      <rPr>
        <u/>
        <sz val="11"/>
        <color theme="1"/>
        <rFont val="Calibri"/>
        <family val="2"/>
      </rPr>
      <t xml:space="preserve"> English, French, Spanish</t>
    </r>
    <r>
      <rPr>
        <sz val="11"/>
        <color theme="1"/>
        <rFont val="Calibri"/>
        <family val="2"/>
      </rPr>
      <t xml:space="preserve"> as applicable during the one-year warranty extension for up to eight (8) operators / radiographers per system based on supplier "Acceptance Maintenance checklist' including the provision of a maintenance report.  Duration of the online training will be one (1) day with one (1) application specialist. </t>
    </r>
    <r>
      <rPr>
        <b/>
        <sz val="11"/>
        <color theme="1"/>
        <rFont val="Calibri"/>
        <family val="2"/>
      </rPr>
      <t xml:space="preserve">
Helpdesk: </t>
    </r>
    <r>
      <rPr>
        <sz val="11"/>
        <color theme="1"/>
        <rFont val="Calibri"/>
        <family val="2"/>
      </rPr>
      <t>available 24x7 for service calls. Ticket opened within 24h maximum upon receipt of client's reporting issue.</t>
    </r>
    <r>
      <rPr>
        <b/>
        <sz val="11"/>
        <color theme="1"/>
        <rFont val="Calibri"/>
        <family val="2"/>
      </rPr>
      <t xml:space="preserve">
Remote corrective maintenance for software/connectivity:</t>
    </r>
    <r>
      <rPr>
        <sz val="11"/>
        <color theme="1"/>
        <rFont val="Calibri"/>
        <family val="2"/>
      </rPr>
      <t xml:space="preserve"> issue resolution within two (2) working days maximum from the date of issue reporting 
Software upgrades and updates:  free software patches, upgrades and updates (when relevant)</t>
    </r>
    <r>
      <rPr>
        <b/>
        <sz val="11"/>
        <color theme="1"/>
        <rFont val="Calibri"/>
        <family val="2"/>
      </rPr>
      <t xml:space="preserve">
Remote refresher Training: </t>
    </r>
    <r>
      <rPr>
        <sz val="11"/>
        <color theme="1"/>
        <rFont val="Calibri"/>
        <family val="2"/>
      </rPr>
      <t>T</t>
    </r>
    <r>
      <rPr>
        <u/>
        <sz val="11"/>
        <color theme="1"/>
        <rFont val="Calibri"/>
        <family val="2"/>
      </rPr>
      <t>wo (2) remote refresher training session will be delivered per year during the one-year warranty extensio</t>
    </r>
    <r>
      <rPr>
        <sz val="11"/>
        <color theme="1"/>
        <rFont val="Calibri"/>
        <family val="2"/>
      </rPr>
      <t xml:space="preserve">n, in English, French, Spanish  as applicable </t>
    </r>
    <r>
      <rPr>
        <u/>
        <sz val="11"/>
        <color theme="1"/>
        <rFont val="Calibri"/>
        <family val="2"/>
      </rPr>
      <t>for up to eight (8) operators / radiographers</t>
    </r>
    <r>
      <rPr>
        <sz val="11"/>
        <color theme="1"/>
        <rFont val="Calibri"/>
        <family val="2"/>
      </rPr>
      <t xml:space="preserve"> per system on safety, utilization, transportation, maintenance, and upgrades of the system. Provision of one (1) digital copy of training materials to trainees. </t>
    </r>
    <r>
      <rPr>
        <u/>
        <sz val="11"/>
        <color theme="1"/>
        <rFont val="Calibri"/>
        <family val="2"/>
      </rPr>
      <t>Duration of refresher will be one (1) day with one (1) application specialist</t>
    </r>
    <r>
      <rPr>
        <b/>
        <sz val="11"/>
        <color theme="1"/>
        <rFont val="Calibri"/>
        <family val="2"/>
      </rPr>
      <t xml:space="preserve">
Spare parts: </t>
    </r>
    <r>
      <rPr>
        <sz val="11"/>
        <color theme="1"/>
        <rFont val="Calibri"/>
        <family val="2"/>
      </rPr>
      <t xml:space="preserve">are guaranteed for (10) years after the purchase date </t>
    </r>
    <r>
      <rPr>
        <b/>
        <sz val="11"/>
        <color theme="1"/>
        <rFont val="Calibri"/>
        <family val="2"/>
      </rPr>
      <t xml:space="preserve">
On-site conditions for preventive/corrective maintenance and training: </t>
    </r>
    <r>
      <rPr>
        <sz val="11"/>
        <color theme="1"/>
        <rFont val="Calibri"/>
        <family val="2"/>
      </rPr>
      <t xml:space="preserve"> In the case on-site preventive and corrective maintenance or refresher training is needed by the client and/or if an issue cannot be fixed remotely, travel and accommodation expenses of supplier technicians/trainers and/or its autorized local agents will be covered by the supplier. In case of trainings, all other costs, including travel and accommodation of participants as well as local arrangements for in country trainings (e.g. Meeting rooms, logistics...) are at the cost of the trainees / funders. supplier authorized local agent involved.</t>
    </r>
    <r>
      <rPr>
        <b/>
        <sz val="11"/>
        <color theme="1"/>
        <rFont val="Calibri"/>
        <family val="2"/>
      </rPr>
      <t xml:space="preserve">
Country:</t>
    </r>
    <r>
      <rPr>
        <sz val="11"/>
        <color theme="1"/>
        <rFont val="Calibri"/>
        <family val="2"/>
      </rPr>
      <t xml:space="preserve"> There is no country excluded from the warranty  where customers purchase FDR Xair system.</t>
    </r>
    <r>
      <rPr>
        <b/>
        <sz val="11"/>
        <color theme="1"/>
        <rFont val="Calibri"/>
        <family val="2"/>
      </rPr>
      <t xml:space="preserve">
</t>
    </r>
    <r>
      <rPr>
        <sz val="11"/>
        <color rgb="FF0070C0"/>
        <rFont val="Calibri"/>
        <family val="2"/>
      </rPr>
      <t>For the purchase of the Warranty extension 3 years, the following must be procured in the same quantity: FDR Xair Kit (system with safety accessories), Installation and training, and External charging system (Power bank or Solar panel).
Any further extension beyond the total warranty period of 4 years for the same system is not possible. The clients must procure a new FDR Xair Kit (with safety accessories) together with the warranty extensions.
A request for a 3-years warranty extension for the FDR Xair X-Ray kit, acquired under the previous LTA with Fujifilm, is possible. However, if the initial warranty has already expired (or will expire in less than a month), an additional 3-year warranty cannot be purchased.</t>
    </r>
  </si>
  <si>
    <t xml:space="preserve"> GDF TB Medical devices Ordering List
October, 2024</t>
  </si>
  <si>
    <t xml:space="preserve"> GDF TB Diagnostics Ordering List
October, 2024</t>
  </si>
  <si>
    <r>
      <t xml:space="preserve">Non-radiometric, fully automated mycobacterial detection system for the rapid detection of mycobacteria in clinical specimens, other than blood, as well as DST of anti-tuberculosis drugs known as S.I.R.E., I.R., and PZA. Designed for medium- and high-volume laboratories: holds 320 tubes (3 drawers) for an annual capacity of approximatively 2,700 specimens per year.
This item includes:
• One Starter Kit (440107) including: Users Manual; Quick Ref Guide; Label Barcode BBL MGIT Tube; Station Plug Detail; Temperature QC Device; Cord 17255 Belden; Cordset 3 Cond Detachable; Cordset UK 6A/250V Black; Filter Air 5.5in X 5.5in; Filter Intake; Software Bactec MGIT USB Packaged; Carton 14.25in x 11.12 x 7.5in; Bubble Bag 4in x 7-1/2in; Label Drawer Needs Service; Label All Instrument (Label MGIT Tube Brkg Warn, Label MGIT Tube Brkg Jap, Label MGIT Tube Brkg Span, Label MGIT Tube Brkg Ital, Label MGIT Tube Brkg Germ, Label MGIT Tube Brkg.
• One BACTEC MGIT AST Starter Kit (445941) including: 'User Manual' and 'Quick reference guide'; 2 x Transport rack; 16 x 5-tube AST Set carrier; 16 x 2-tube AST Set carrier; 3 x 3-tube AST Set carrier; 3 x 4-tube AST Set carrier and 3 x 8-tube AST Set carrier.
• One Kit Calibrator MGIT 17 Pk (445999).
• Includes 1-year warranty.
</t>
    </r>
    <r>
      <rPr>
        <sz val="12"/>
        <color indexed="30"/>
        <rFont val="Calibri"/>
        <family val="2"/>
      </rPr>
      <t>Please add to your request the BACTEC printer, UPS 3000 VA with its battery pack and installation and training.</t>
    </r>
  </si>
  <si>
    <t>BACTEC MGIT 960 System (445870, 440107 (445999) + 445941)</t>
  </si>
  <si>
    <r>
      <t xml:space="preserve">qXR software is a learning technology that helps detect and highlight abnormalities in chest radiographs. It is a software application integrated with the radiology workflow and can identify normal chest X-rays and detect the presence or absence of the 24 abnormalities, including Radiological signs of Tuberculosis. Certified for 3 years old and above. AP/PA digital X-ray. The 3 years License version number is:  qXR v4.0 
· The software accepts and processes de-identified studies in the DICOM format (.dcm). The plain axial series of the input DICOM file is used for processing (.jpeg and .png image formats). The data is de-identified prior to uploading for processing. After analysis, the results are mapped back to patient IDs using a client-side re-identification module.
</t>
    </r>
    <r>
      <rPr>
        <sz val="11"/>
        <rFont val="Calibri"/>
        <family val="2"/>
      </rPr>
      <t>·</t>
    </r>
    <r>
      <rPr>
        <sz val="9.35"/>
        <rFont val="Calibri"/>
        <family val="2"/>
      </rPr>
      <t xml:space="preserve"> </t>
    </r>
    <r>
      <rPr>
        <sz val="11"/>
        <rFont val="Calibri"/>
        <family val="2"/>
        <scheme val="minor"/>
      </rPr>
      <t xml:space="preserve">Abnormality scores: qXR can provide abnormality score for TB within a range of 0-1. In addition to TB, qXR will provide outputs for Opacity, Pleural Effusion and Cardiomegaly as findings whenever applicable. On a server chosen by the user, qXR AI allows hosting and storage of up to 1,000 images/day. 
</t>
    </r>
    <r>
      <rPr>
        <sz val="11"/>
        <rFont val="Calibri"/>
        <family val="2"/>
      </rPr>
      <t xml:space="preserve">· Dichotomous outcome: qXR has the ability to generate a dichotomous output for TB based on interpretation of Chest X-rays, which is presented as Presumptive or Negative tags. · One (1) year Support &amp; maintenance with Free software patches, upgrades and update when applicable
</t>
    </r>
    <r>
      <rPr>
        <sz val="11"/>
        <rFont val="Calibri"/>
        <family val="2"/>
        <scheme val="minor"/>
      </rPr>
      <t>· Threshold score: qXR has a pre-set threshold score for TB screening. However, there is utmost flexibility in regard to adjusting the pre-set score based on user inputs to cater to the population in which the software is expected to be used. Qure's will provide all the support to clients in performance and calibration of all threshold studies. The license is for 5 viewers/users for both online &amp; offline utilization. Data export can be configured easily and can transfer data in a wireless way. Data fields can be customized. 
· Corrective maintenance: includes hardware and spare parts, shipment to site (</t>
    </r>
    <r>
      <rPr>
        <u/>
        <sz val="11"/>
        <rFont val="Calibri"/>
        <family val="2"/>
        <scheme val="minor"/>
      </rPr>
      <t>DDP -Delivery Duty Paid Incoterms), disposal of faulty hardware and spare parts</t>
    </r>
    <r>
      <rPr>
        <sz val="11"/>
        <rFont val="Calibri"/>
        <family val="2"/>
        <scheme val="minor"/>
      </rPr>
      <t xml:space="preserve">, and cost of replacement work. Helpdesk: available 24x7 for service calls and be able to provide remote support for response  
</t>
    </r>
    <r>
      <rPr>
        <b/>
        <sz val="11"/>
        <rFont val="Calibri"/>
        <family val="2"/>
        <scheme val="minor"/>
      </rPr>
      <t>· Remote preventive maintenance:</t>
    </r>
    <r>
      <rPr>
        <b/>
        <u/>
        <sz val="11"/>
        <rFont val="Calibri"/>
        <family val="2"/>
        <scheme val="minor"/>
      </rPr>
      <t xml:space="preserve"> </t>
    </r>
    <r>
      <rPr>
        <u/>
        <sz val="11"/>
        <rFont val="Calibri"/>
        <family val="2"/>
        <scheme val="minor"/>
      </rPr>
      <t>3 sessions will be delivered in 2 hours in English or French (also available: Hindi, Spanish, Portuguese and Arabic</t>
    </r>
    <r>
      <rPr>
        <sz val="11"/>
        <rFont val="Calibri"/>
        <family val="2"/>
        <scheme val="minor"/>
      </rPr>
      <t xml:space="preserve">) for up </t>
    </r>
    <r>
      <rPr>
        <u/>
        <sz val="11"/>
        <rFont val="Calibri"/>
        <family val="2"/>
        <scheme val="minor"/>
      </rPr>
      <t>to 10 operators/radiographers. 1 Qure engineer/local agen</t>
    </r>
    <r>
      <rPr>
        <sz val="11"/>
        <rFont val="Calibri"/>
        <family val="2"/>
        <scheme val="minor"/>
      </rPr>
      <t xml:space="preserve">t engineer will provide support.
</t>
    </r>
    <r>
      <rPr>
        <b/>
        <sz val="11"/>
        <rFont val="Calibri"/>
        <family val="2"/>
        <scheme val="minor"/>
      </rPr>
      <t xml:space="preserve">· Remote refresher Training: </t>
    </r>
    <r>
      <rPr>
        <u/>
        <sz val="11"/>
        <rFont val="Calibri"/>
        <family val="2"/>
        <scheme val="minor"/>
      </rPr>
      <t>3 sessions will be delivered in two 2 hours in English or French (also available: Hindi, Spanish, Portuguese and Arabic</t>
    </r>
    <r>
      <rPr>
        <sz val="11"/>
        <rFont val="Calibri"/>
        <family val="2"/>
        <scheme val="minor"/>
      </rPr>
      <t>) for up</t>
    </r>
    <r>
      <rPr>
        <u/>
        <sz val="11"/>
        <rFont val="Calibri"/>
        <family val="2"/>
        <scheme val="minor"/>
      </rPr>
      <t xml:space="preserve"> to 10 operators/radiographers. 1 Qure engineer/local agent</t>
    </r>
    <r>
      <rPr>
        <sz val="11"/>
        <rFont val="Calibri"/>
        <family val="2"/>
        <scheme val="minor"/>
      </rPr>
      <t xml:space="preserve"> engineer will provide support.
</t>
    </r>
    <r>
      <rPr>
        <b/>
        <sz val="11"/>
        <rFont val="Calibri"/>
        <family val="2"/>
        <scheme val="minor"/>
      </rPr>
      <t xml:space="preserve">· On-site support: </t>
    </r>
    <r>
      <rPr>
        <sz val="11"/>
        <rFont val="Calibri"/>
        <family val="2"/>
        <scheme val="minor"/>
      </rPr>
      <t xml:space="preserve">if needed by the client and/or if the issue cannot be fixed remotely, travel and accommodation expenses of supplier technicians/trainers is covered by the supplier. All other costs, local arrangements are at the cost of the trainees/funders.
</t>
    </r>
    <r>
      <rPr>
        <sz val="11"/>
        <color rgb="FF0070C0"/>
        <rFont val="Calibri"/>
        <family val="2"/>
      </rPr>
      <t>For the purchase of the 3 years License S&amp;M, the following must be procured in the same quantity: qXR AI Laptop (as this item is installed in the Laptop) and Installation and Training (after the 3 years License S&amp;M, wear and tear of the laptop and it’s batteries are expected. It is recommended to budget for a new laptop after 3 years for another extension of 3 years).
For the purchase of 20 to 49 units, Qure.ai offers a 7.5% discount on the unit price (USD 10’175.00) and for more than 50 units, Qure.ai offers a 10 % discount on the unit price (USD 9’900.00). The cumulative discount for a particular calendar year (January to December) will apply only to the same customer from the same country. A customer placing multiple orders for different countries will not be eligible for the cumulative discount.</t>
    </r>
  </si>
  <si>
    <r>
      <rPr>
        <b/>
        <sz val="11"/>
        <color theme="1"/>
        <rFont val="Calibri"/>
        <family val="2"/>
      </rPr>
      <t>Conditions:</t>
    </r>
    <r>
      <rPr>
        <sz val="11"/>
        <color theme="1"/>
        <rFont val="Calibri"/>
        <family val="2"/>
      </rPr>
      <t xml:space="preserve"> can be procured at the time of procuring the Ultra-portable digital FDR Xair kit or when the warranty extension is still valid. It extends the warranty period for twelve (12) months. 
</t>
    </r>
    <r>
      <rPr>
        <b/>
        <sz val="11"/>
        <color theme="1"/>
        <rFont val="Calibri"/>
        <family val="2"/>
      </rPr>
      <t>Coverage:</t>
    </r>
    <r>
      <rPr>
        <sz val="11"/>
        <color theme="1"/>
        <rFont val="Calibri"/>
        <family val="2"/>
      </rPr>
      <t xml:space="preserve"> the warranty covers all components and accessories of the Ultra-portable digital X-ray kit (system with safety accessories) and includes spare parts to be replaced, shipment to site, disposal of faulty parts, and cost of replacement work. If products need to be returned because this cannot be done in country or by supplier and/or his service providers, the default parts will be returned at no cost. Batteries are also included
</t>
    </r>
    <r>
      <rPr>
        <b/>
        <sz val="11"/>
        <color theme="1"/>
        <rFont val="Calibri"/>
        <family val="2"/>
      </rPr>
      <t>Remote preventive maintenance</t>
    </r>
    <r>
      <rPr>
        <sz val="11"/>
        <color theme="1"/>
        <rFont val="Calibri"/>
        <family val="2"/>
      </rPr>
      <t>: Two (2) preventive maintenance sessions will be delivered in</t>
    </r>
    <r>
      <rPr>
        <u/>
        <sz val="11"/>
        <color theme="1"/>
        <rFont val="Calibri"/>
        <family val="2"/>
      </rPr>
      <t xml:space="preserve"> English/French/Spanish</t>
    </r>
    <r>
      <rPr>
        <sz val="11"/>
        <color theme="1"/>
        <rFont val="Calibri"/>
        <family val="2"/>
      </rPr>
      <t xml:space="preserve"> as applicable during the one-year warranty extension for up to eight (8) operators / radiographers per system based on supplier "Acceptance Maintenance checklist' including the provision of a maintenance report.  Duration of the online training will be one (1) day with one (1) application specialist. 
</t>
    </r>
    <r>
      <rPr>
        <b/>
        <sz val="11"/>
        <color theme="1"/>
        <rFont val="Calibri"/>
        <family val="2"/>
      </rPr>
      <t>Helpdesk:</t>
    </r>
    <r>
      <rPr>
        <sz val="11"/>
        <color theme="1"/>
        <rFont val="Calibri"/>
        <family val="2"/>
      </rPr>
      <t xml:space="preserve"> available 24x7 for service calls. Ticket opened within 24h maximum upon receipt of client's reporting issue.
Remote corrective maintenance for software/connectivity: issue resolution within two (2) working days maximum from the date of issue reporting 
</t>
    </r>
    <r>
      <rPr>
        <b/>
        <sz val="11"/>
        <color theme="1"/>
        <rFont val="Calibri"/>
        <family val="2"/>
      </rPr>
      <t>Software upgrades and updates:</t>
    </r>
    <r>
      <rPr>
        <sz val="11"/>
        <color theme="1"/>
        <rFont val="Calibri"/>
        <family val="2"/>
      </rPr>
      <t xml:space="preserve"> free software patches, upgrades and updates (when relevant)
</t>
    </r>
    <r>
      <rPr>
        <b/>
        <sz val="11"/>
        <color theme="1"/>
        <rFont val="Calibri"/>
        <family val="2"/>
      </rPr>
      <t>Remote refresher Training:</t>
    </r>
    <r>
      <rPr>
        <sz val="11"/>
        <color theme="1"/>
        <rFont val="Calibri"/>
        <family val="2"/>
      </rPr>
      <t xml:space="preserve"> </t>
    </r>
    <r>
      <rPr>
        <u/>
        <sz val="11"/>
        <color theme="1"/>
        <rFont val="Calibri"/>
        <family val="2"/>
      </rPr>
      <t>Two (2) remote refresher training session will be delivered during the one-year warranty extension</t>
    </r>
    <r>
      <rPr>
        <sz val="11"/>
        <color theme="1"/>
        <rFont val="Calibri"/>
        <family val="2"/>
      </rPr>
      <t xml:space="preserve">, in English/French/Spanish as applicable </t>
    </r>
    <r>
      <rPr>
        <u/>
        <sz val="11"/>
        <color theme="1"/>
        <rFont val="Calibri"/>
        <family val="2"/>
      </rPr>
      <t>for up to eight (8) operators / radiographers</t>
    </r>
    <r>
      <rPr>
        <sz val="11"/>
        <color theme="1"/>
        <rFont val="Calibri"/>
        <family val="2"/>
      </rPr>
      <t xml:space="preserve"> per system on safety, utilization, transportation, maintenance, and upgrades of the system. Provision of one (1) digital copy of training materials to trainees. </t>
    </r>
    <r>
      <rPr>
        <u/>
        <sz val="11"/>
        <color theme="1"/>
        <rFont val="Calibri"/>
        <family val="2"/>
      </rPr>
      <t>Duration of refresher will be one (1) day with one (1) application specialist</t>
    </r>
    <r>
      <rPr>
        <sz val="11"/>
        <color theme="1"/>
        <rFont val="Calibri"/>
        <family val="2"/>
      </rPr>
      <t xml:space="preserve">
</t>
    </r>
    <r>
      <rPr>
        <b/>
        <sz val="11"/>
        <color theme="1"/>
        <rFont val="Calibri"/>
        <family val="2"/>
      </rPr>
      <t>Spare parts:</t>
    </r>
    <r>
      <rPr>
        <sz val="11"/>
        <color theme="1"/>
        <rFont val="Calibri"/>
        <family val="2"/>
      </rPr>
      <t xml:space="preserve"> are guaranteed for (10) years after the purchase date 
</t>
    </r>
    <r>
      <rPr>
        <b/>
        <sz val="11"/>
        <color theme="1"/>
        <rFont val="Calibri"/>
        <family val="2"/>
      </rPr>
      <t xml:space="preserve">On-site conditions for preventive/corrective maintenance and training: </t>
    </r>
    <r>
      <rPr>
        <sz val="11"/>
        <color theme="1"/>
        <rFont val="Calibri"/>
        <family val="2"/>
      </rPr>
      <t xml:space="preserve">In the case on-site preventive and corrective maintenance or refresher training is needed by the client and/or if an issue cannot be fixed remotely, travel and accommodation expenses of supplier technicians/trainers and/or its autorized local agents will be covered by the supplier. In case of trainings, all other costs, including travel and accommodation of participants as well as local arrangements for in country trainings (e.g. Meeting rooms, logistics...) are at the cost of the trainees / funders. supplier authorized local agent involved.
</t>
    </r>
    <r>
      <rPr>
        <b/>
        <sz val="11"/>
        <color theme="1"/>
        <rFont val="Calibri"/>
        <family val="2"/>
      </rPr>
      <t xml:space="preserve">Country: </t>
    </r>
    <r>
      <rPr>
        <sz val="11"/>
        <color theme="1"/>
        <rFont val="Calibri"/>
        <family val="2"/>
      </rPr>
      <t xml:space="preserve">There is no country excluded from the warranty  where customers purchase FDR Xair system. 
</t>
    </r>
    <r>
      <rPr>
        <sz val="11"/>
        <color rgb="FF0070C0"/>
        <rFont val="Calibri"/>
        <family val="2"/>
      </rPr>
      <t xml:space="preserve">For the purchase of the Warranty extension 1 year, the following must be procured in the same quantity: FDR Xair Kit (system with safety accessories), Installation and training, and External charging system (Power bank or Solar panel). 
An additional 1-year warranty can be procured when the initial warranty or the warranty extension is still valid, upon submission of the serial number of the equipment procured through GDF (but maximum warranty is up to a total of 4 years). This additional warranty must be ordered by one month before the initial warranty or the warranty extension expires (if it expires on 27 September 2024, order must be placed by 26 August 2024).
A request for a 1-year warranty extension for the FDR Xair X-Ray kit, acquired under the previous LTA or current LTA with Fujifilm, is possible. However, if the initial warranty or the previous warranty extension has already expired (or will expire in less than a month), an additional 1-year warranty cannot be purchased. </t>
    </r>
  </si>
  <si>
    <r>
      <rPr>
        <b/>
        <sz val="11"/>
        <color theme="1"/>
        <rFont val="Calibri"/>
        <family val="2"/>
      </rPr>
      <t xml:space="preserve">Conditions: </t>
    </r>
    <r>
      <rPr>
        <sz val="11"/>
        <color theme="1"/>
        <rFont val="Calibri"/>
        <family val="2"/>
      </rPr>
      <t xml:space="preserve">can only be procured at the time of procuring Item #1 (Ultra-portable digital X-ray kit) itself or while the initial warranty period is still running. It extends the previous warranty period of item #1 for thirty (36) months 
</t>
    </r>
    <r>
      <rPr>
        <b/>
        <sz val="11"/>
        <color theme="1"/>
        <rFont val="Calibri"/>
        <family val="2"/>
      </rPr>
      <t>Coverage:</t>
    </r>
    <r>
      <rPr>
        <sz val="11"/>
        <color theme="1"/>
        <rFont val="Calibri"/>
        <family val="2"/>
      </rPr>
      <t xml:space="preserve"> the warranty covers all components and accessories of the Ultra-portable digital X-ray kit (system with safety accessories) and includes spare parts to be replaced, shipment to site (DAP Incoterm), disposal of faulty parts, and cost of replacement work. If products returned because this cannot be done in country or by supplier and/or his service providers, the default parts will be returned at no cost. The batteries are also included
</t>
    </r>
    <r>
      <rPr>
        <b/>
        <sz val="11"/>
        <color theme="1"/>
        <rFont val="Calibri"/>
        <family val="2"/>
      </rPr>
      <t>Remote preventive maintenance:</t>
    </r>
    <r>
      <rPr>
        <sz val="11"/>
        <color theme="1"/>
        <rFont val="Calibri"/>
        <family val="2"/>
      </rPr>
      <t xml:space="preserve"> Two (2) preventive maintenance sessions per year will be delivered in</t>
    </r>
    <r>
      <rPr>
        <u/>
        <sz val="11"/>
        <color theme="1"/>
        <rFont val="Calibri"/>
        <family val="2"/>
      </rPr>
      <t xml:space="preserve"> English or French (additional Russian, Spanish, Arabic</t>
    </r>
    <r>
      <rPr>
        <sz val="11"/>
        <color theme="1"/>
        <rFont val="Calibri"/>
        <family val="2"/>
      </rPr>
      <t xml:space="preserve">) as applicable during the one-year warranty extension for maximum 10 operators / radiographers per system based on supplier "Acceptance Maintenance checklist' including the provision of a maintenance report. The maintenance will be performed by 1-2 technical person in 1 day. 
</t>
    </r>
    <r>
      <rPr>
        <b/>
        <sz val="11"/>
        <color theme="1"/>
        <rFont val="Calibri"/>
        <family val="2"/>
      </rPr>
      <t xml:space="preserve">Helpdesk: </t>
    </r>
    <r>
      <rPr>
        <sz val="11"/>
        <color theme="1"/>
        <rFont val="Calibri"/>
        <family val="2"/>
      </rPr>
      <t xml:space="preserve">available 24x7 for service calls. Ticket opened within 24h maximum upon receipt of client's reporting issue.
Remote corrective maintenance for software/connectivity: issue resolution within two (2) working days maximum from the date of issue reporting
</t>
    </r>
    <r>
      <rPr>
        <b/>
        <sz val="11"/>
        <color theme="1"/>
        <rFont val="Calibri"/>
        <family val="2"/>
      </rPr>
      <t>Software upgrades and updates:</t>
    </r>
    <r>
      <rPr>
        <sz val="11"/>
        <color theme="1"/>
        <rFont val="Calibri"/>
        <family val="2"/>
      </rPr>
      <t xml:space="preserve">  free software patches, upgrades and updates when applicable.
</t>
    </r>
    <r>
      <rPr>
        <b/>
        <sz val="11"/>
        <color theme="1"/>
        <rFont val="Calibri"/>
        <family val="2"/>
      </rPr>
      <t>Remote refresher Training:</t>
    </r>
    <r>
      <rPr>
        <sz val="11"/>
        <color theme="1"/>
        <rFont val="Calibri"/>
        <family val="2"/>
      </rPr>
      <t xml:space="preserve"> T</t>
    </r>
    <r>
      <rPr>
        <u/>
        <sz val="11"/>
        <color theme="1"/>
        <rFont val="Calibri"/>
        <family val="2"/>
      </rPr>
      <t>wo (2) remote refresher training sessions per year will be delivered during the one-year warranty extension</t>
    </r>
    <r>
      <rPr>
        <sz val="11"/>
        <color theme="1"/>
        <rFont val="Calibri"/>
        <family val="2"/>
      </rPr>
      <t xml:space="preserve">, in English or French (additional languages  Russian, Spanish, Arabic) as applicable </t>
    </r>
    <r>
      <rPr>
        <u/>
        <sz val="11"/>
        <color theme="1"/>
        <rFont val="Calibri"/>
        <family val="2"/>
      </rPr>
      <t xml:space="preserve">for maximum 10 operators / radiographers </t>
    </r>
    <r>
      <rPr>
        <sz val="11"/>
        <color theme="1"/>
        <rFont val="Calibri"/>
        <family val="2"/>
      </rPr>
      <t>per system on safety, utilization, transportation, maintenance, and upgrades of the system. Provision of one (1) digital copy of training materials to trainees.  T</t>
    </r>
    <r>
      <rPr>
        <u/>
        <sz val="11"/>
        <color theme="1"/>
        <rFont val="Calibri"/>
        <family val="2"/>
      </rPr>
      <t xml:space="preserve">he training will be performed by 2 technical person in 1 day. </t>
    </r>
    <r>
      <rPr>
        <sz val="11"/>
        <color theme="1"/>
        <rFont val="Calibri"/>
        <family val="2"/>
      </rPr>
      <t xml:space="preserve">
</t>
    </r>
    <r>
      <rPr>
        <b/>
        <sz val="11"/>
        <color theme="1"/>
        <rFont val="Calibri"/>
        <family val="2"/>
      </rPr>
      <t xml:space="preserve">Spare parts </t>
    </r>
    <r>
      <rPr>
        <sz val="11"/>
        <color theme="1"/>
        <rFont val="Calibri"/>
        <family val="2"/>
      </rPr>
      <t xml:space="preserve">are guaranteed for ten (10) years after purchase date
</t>
    </r>
    <r>
      <rPr>
        <b/>
        <sz val="11"/>
        <color theme="1"/>
        <rFont val="Calibri"/>
        <family val="2"/>
      </rPr>
      <t xml:space="preserve">On-site conditions for preventive/corrective maintenance and training: </t>
    </r>
    <r>
      <rPr>
        <sz val="11"/>
        <color theme="1"/>
        <rFont val="Calibri"/>
        <family val="2"/>
      </rPr>
      <t xml:space="preserve"> In the case on-site preventive and corrective maintenance or refresher training is needed by the client or if an issue cannot be fixed remotely, travel and accommodation expenses of supplier technicians/trainers or its autorized local agents will be covered by the supplier. In case of trainings, all other costs, including travel and accommodation of participants as well as local arrangements for in country trainings (e.g. Meeting rooms, logistics...) are at the cost of the trainees / funders. supplier authorized local agent involved.
</t>
    </r>
    <r>
      <rPr>
        <b/>
        <sz val="11"/>
        <color theme="1"/>
        <rFont val="Calibri"/>
        <family val="2"/>
      </rPr>
      <t xml:space="preserve">Country: </t>
    </r>
    <r>
      <rPr>
        <sz val="11"/>
        <color theme="1"/>
        <rFont val="Calibri"/>
        <family val="2"/>
      </rPr>
      <t xml:space="preserve">There is no country excluded from the warranty
</t>
    </r>
    <r>
      <rPr>
        <sz val="11"/>
        <color rgb="FF0070C0"/>
        <rFont val="Calibri"/>
        <family val="2"/>
      </rPr>
      <t xml:space="preserve">For the purchase of this item, the following must be procured in the same quantity: Peak X-Ray Kit (system with safety accessories), Installation and Training, and Power bank.
Any further extension beyond the total warranty period of 4 years for the same system is not possible. Clients must procure a new Peak X-Ray Kit (with safety accessories) together with the warranty extensions. The machine can still be used after 4 years. however, if any issues arise with the product, Peak can provide a quotation directly to the client for replacing or repairing any necessary accessories  </t>
    </r>
  </si>
  <si>
    <r>
      <rPr>
        <b/>
        <sz val="11"/>
        <color theme="1"/>
        <rFont val="Calibri"/>
        <family val="2"/>
      </rPr>
      <t xml:space="preserve">Conditions: </t>
    </r>
    <r>
      <rPr>
        <sz val="11"/>
        <color theme="1"/>
        <rFont val="Calibri"/>
        <family val="2"/>
      </rPr>
      <t xml:space="preserve">can only be procured at the time of procuring Item #1 (Ultra-portable digital X-ray kit) itself or while the initial warranty period is still running. It extends the previous warranty period of item #1 for twelve (12) months 
</t>
    </r>
    <r>
      <rPr>
        <b/>
        <sz val="11"/>
        <color theme="1"/>
        <rFont val="Calibri"/>
        <family val="2"/>
      </rPr>
      <t>Coverage:</t>
    </r>
    <r>
      <rPr>
        <sz val="11"/>
        <color theme="1"/>
        <rFont val="Calibri"/>
        <family val="2"/>
      </rPr>
      <t xml:space="preserve"> the warranty covers all components and accessories of the Ultra-portable digital X-ray kit (system with safety accessories) and includes spare parts to be replaced, shipment to site (DAP Incoterm), disposal of faulty parts, and cost of replacement work. If products returned because this cannot be done in country or by supplier and/or his service providers, the default parts will be returned at no cost. The batteries are also included
</t>
    </r>
    <r>
      <rPr>
        <b/>
        <sz val="11"/>
        <color theme="1"/>
        <rFont val="Calibri"/>
        <family val="2"/>
      </rPr>
      <t xml:space="preserve">Remote preventive maintenance: </t>
    </r>
    <r>
      <rPr>
        <sz val="11"/>
        <color theme="1"/>
        <rFont val="Calibri"/>
        <family val="2"/>
      </rPr>
      <t xml:space="preserve">Two (2) preventive maintenance sessions will be delivered in </t>
    </r>
    <r>
      <rPr>
        <u/>
        <sz val="11"/>
        <color theme="1"/>
        <rFont val="Calibri"/>
        <family val="2"/>
      </rPr>
      <t>English or French (additional Russian, Spanish, Arabic</t>
    </r>
    <r>
      <rPr>
        <sz val="11"/>
        <color theme="1"/>
        <rFont val="Calibri"/>
        <family val="2"/>
      </rPr>
      <t xml:space="preserve">) as applicable during the one-year warranty extension for maximum 10 operators / radiographers per system based on supplier "Acceptance Maintenance checklist' including the provision of a maintenance report. The maintenance will be performed by 2 technical person in 1 day. 
</t>
    </r>
    <r>
      <rPr>
        <b/>
        <sz val="11"/>
        <color theme="1"/>
        <rFont val="Calibri"/>
        <family val="2"/>
      </rPr>
      <t xml:space="preserve">Helpdesk: </t>
    </r>
    <r>
      <rPr>
        <sz val="11"/>
        <color theme="1"/>
        <rFont val="Calibri"/>
        <family val="2"/>
      </rPr>
      <t xml:space="preserve">available 24x7 for service calls. Ticket opened within 24h maximum upon receipt of client's reporting issue.
Remote corrective maintenance for software/connectivity: issue resolution within two (2) working days maximum from the date of issue reporting
Software upgrades and updates:  free software patches, upgrades and updates when applicable.
</t>
    </r>
    <r>
      <rPr>
        <b/>
        <sz val="11"/>
        <color theme="1"/>
        <rFont val="Calibri"/>
        <family val="2"/>
      </rPr>
      <t>Remote refresher Training:</t>
    </r>
    <r>
      <rPr>
        <sz val="11"/>
        <color theme="1"/>
        <rFont val="Calibri"/>
        <family val="2"/>
      </rPr>
      <t xml:space="preserve"> </t>
    </r>
    <r>
      <rPr>
        <u/>
        <sz val="11"/>
        <color theme="1"/>
        <rFont val="Calibri"/>
        <family val="2"/>
      </rPr>
      <t>Two (2) remote refresher training sessions will be delivered during the one-year warranty extension</t>
    </r>
    <r>
      <rPr>
        <sz val="11"/>
        <color theme="1"/>
        <rFont val="Calibri"/>
        <family val="2"/>
      </rPr>
      <t xml:space="preserve">, in English or French (additional languages  Russian, Spanish, Arabic) as applicable </t>
    </r>
    <r>
      <rPr>
        <u/>
        <sz val="11"/>
        <color theme="1"/>
        <rFont val="Calibri"/>
        <family val="2"/>
      </rPr>
      <t>for maximum 10 operators / radiographers</t>
    </r>
    <r>
      <rPr>
        <sz val="11"/>
        <color theme="1"/>
        <rFont val="Calibri"/>
        <family val="2"/>
      </rPr>
      <t xml:space="preserve"> per system on safety, utilization, transportation, maintenance, and upgrades of the system. Provision of one (1) digital copy of training materials to trainees.  </t>
    </r>
    <r>
      <rPr>
        <u/>
        <sz val="11"/>
        <color theme="1"/>
        <rFont val="Calibri"/>
        <family val="2"/>
      </rPr>
      <t>The training will be performed by 2 technical person in 1 day</t>
    </r>
    <r>
      <rPr>
        <sz val="11"/>
        <color theme="1"/>
        <rFont val="Calibri"/>
        <family val="2"/>
      </rPr>
      <t xml:space="preserve">. 
</t>
    </r>
    <r>
      <rPr>
        <b/>
        <sz val="11"/>
        <color theme="1"/>
        <rFont val="Calibri"/>
        <family val="2"/>
      </rPr>
      <t>Spare parts</t>
    </r>
    <r>
      <rPr>
        <sz val="11"/>
        <color theme="1"/>
        <rFont val="Calibri"/>
        <family val="2"/>
      </rPr>
      <t xml:space="preserve"> are guaranteed for ten (10) years after purchase date
</t>
    </r>
    <r>
      <rPr>
        <b/>
        <sz val="11"/>
        <color theme="1"/>
        <rFont val="Calibri"/>
        <family val="2"/>
      </rPr>
      <t xml:space="preserve">On-site conditions for preventive/corrective maintenance and training: </t>
    </r>
    <r>
      <rPr>
        <sz val="11"/>
        <color theme="1"/>
        <rFont val="Calibri"/>
        <family val="2"/>
      </rPr>
      <t xml:space="preserve">In the case on-site preventive and corrective maintenance or refresher training is needed by the client or if an issue cannot be fixed remotely, travel and accommodation expenses of supplier technicians/trainers or its autorized local agents will be covered by the supplier. In case of trainings, all other costs, including travel and accommodation of participants as well as local arrangements for in country trainings (e.g. Meeting rooms, logistics...) are at the cost of the trainees / funders. supplier authorized local agent involved.
</t>
    </r>
    <r>
      <rPr>
        <b/>
        <sz val="11"/>
        <color theme="1"/>
        <rFont val="Calibri"/>
        <family val="2"/>
      </rPr>
      <t xml:space="preserve">Country: </t>
    </r>
    <r>
      <rPr>
        <sz val="11"/>
        <color theme="1"/>
        <rFont val="Calibri"/>
        <family val="2"/>
      </rPr>
      <t xml:space="preserve">There is no country excluded from the warranty
</t>
    </r>
    <r>
      <rPr>
        <sz val="11"/>
        <color rgb="FF0070C0"/>
        <rFont val="Calibri"/>
        <family val="2"/>
      </rPr>
      <t xml:space="preserve">For the purchase of this item, the following must be procured in the same quantity: Peak X-Ray Kit (system with safety accessories), Installation and training, and Power bank.
An additional 1-year warranty cannot be procured at a later stage as the warranty period must be confirmed at the time of the initial procurement of the X-Ray kit.  For a total of 4 years coverage, the Peak X-Ray Kit - Warranty extension for 3 years should be selected. Any further extension beyond the total warranty period of 4 years for the same system is not possible. Clients must procure a new Peak X-Ray Kit (with safety accessories) together with the warranty extensions. The machine can still be used after 4 years. however, if any issues arise with the product, Peak can provide a quotation directly to the client for replacing or repairing any necessary accessories  </t>
    </r>
  </si>
  <si>
    <r>
      <t xml:space="preserve">The Delft Light 3-years warranty extension </t>
    </r>
    <r>
      <rPr>
        <sz val="11"/>
        <rFont val="Calibri"/>
        <family val="2"/>
      </rPr>
      <t xml:space="preserve">can be procured either at the time of procuring the system or while the initial warranty period is still running. </t>
    </r>
    <r>
      <rPr>
        <b/>
        <sz val="11"/>
        <color theme="1"/>
        <rFont val="Calibri"/>
        <family val="2"/>
      </rPr>
      <t xml:space="preserve"> </t>
    </r>
    <r>
      <rPr>
        <sz val="11"/>
        <color theme="1"/>
        <rFont val="Calibri"/>
        <family val="2"/>
      </rPr>
      <t>The 3-</t>
    </r>
    <r>
      <rPr>
        <sz val="11"/>
        <rFont val="Calibri"/>
        <family val="2"/>
      </rPr>
      <t xml:space="preserve">year warranty extension covers all components, including batteries </t>
    </r>
    <r>
      <rPr>
        <b/>
        <sz val="11"/>
        <rFont val="Calibri"/>
        <family val="2"/>
      </rPr>
      <t xml:space="preserve"> </t>
    </r>
    <r>
      <rPr>
        <sz val="11"/>
        <rFont val="Calibri"/>
        <family val="2"/>
      </rPr>
      <t>and accessories of the Delft Light digital portable X-ray kit. It includes spare parts to be replaced, shipment to site (via DAP incoterm), disposal of faulty parts, and cost of replacement work. If products need to be returned, the default parts will be returned at no cost. Access to Chest X-ray e-Learning course available at https://e-learning.delft.care/ and to the offline Delft Light e-learning platform.</t>
    </r>
    <r>
      <rPr>
        <sz val="11"/>
        <color theme="1"/>
        <rFont val="Calibri"/>
        <family val="2"/>
      </rPr>
      <t xml:space="preserve">
</t>
    </r>
    <r>
      <rPr>
        <b/>
        <sz val="11"/>
        <rFont val="Calibri"/>
        <family val="2"/>
      </rPr>
      <t xml:space="preserve">Remote preventive maintenance: </t>
    </r>
    <r>
      <rPr>
        <sz val="11"/>
        <rFont val="Calibri"/>
        <family val="2"/>
      </rPr>
      <t xml:space="preserve">Two (2) remote sessions per year, each with a duration of one (1) day based on the 'Delft Light - Preventive Maintenance check list' with the provision of a maintenance report. There is no limit to the number of operators/radiographers that can join the sessions. The sessions are available in </t>
    </r>
    <r>
      <rPr>
        <u/>
        <sz val="11"/>
        <rFont val="Calibri"/>
        <family val="2"/>
      </rPr>
      <t>English, French, Russian, Spanish, Portuguese, and Arabic</t>
    </r>
    <r>
      <rPr>
        <sz val="11"/>
        <rFont val="Calibri"/>
        <family val="2"/>
      </rPr>
      <t xml:space="preserve">; other languages might be available upon request. Each remote session involves four  (4) certified specialists/trainers of Delft.
</t>
    </r>
    <r>
      <rPr>
        <b/>
        <sz val="11"/>
        <rFont val="Calibri"/>
        <family val="2"/>
      </rPr>
      <t xml:space="preserve">Helpdesk: </t>
    </r>
    <r>
      <rPr>
        <sz val="11"/>
        <rFont val="Calibri"/>
        <family val="2"/>
      </rPr>
      <t xml:space="preserve">A 24/7 support with expert personnel including biomedical engineers, application and healthcare IT specialists. Clients can open tickets themselves, which are then instantly opened with the Helpdesk for response. The reported tickets are opened as soon as submitted through the customer portal, www.delft.care/helpdesk, and the first response is less than two (2) hours. 
</t>
    </r>
    <r>
      <rPr>
        <b/>
        <sz val="11"/>
        <rFont val="Calibri"/>
        <family val="2"/>
      </rPr>
      <t>Remote corrective maintenance for software/connectivity</t>
    </r>
    <r>
      <rPr>
        <sz val="11"/>
        <rFont val="Calibri"/>
        <family val="2"/>
      </rPr>
      <t xml:space="preserve">: Issues related to Delft Light will be resolved in less than two (2) working days maximum from the date of issue reporting
</t>
    </r>
    <r>
      <rPr>
        <b/>
        <sz val="11"/>
        <rFont val="Calibri"/>
        <family val="2"/>
      </rPr>
      <t>Software upgrades and updates:</t>
    </r>
    <r>
      <rPr>
        <sz val="11"/>
        <rFont val="Calibri"/>
        <family val="2"/>
      </rPr>
      <t xml:space="preserve"> Free software patches, upgrades and updates (when relevant) are provided as part of the 3-years warranty extension. Spare parts: Spare parts are guaranteed for at least ten (10) years after purchase date
</t>
    </r>
    <r>
      <rPr>
        <b/>
        <sz val="11"/>
        <rFont val="Calibri"/>
        <family val="2"/>
      </rPr>
      <t>Remote refresher Training:</t>
    </r>
    <r>
      <rPr>
        <sz val="11"/>
        <rFont val="Calibri"/>
        <family val="2"/>
      </rPr>
      <t xml:space="preserve"> </t>
    </r>
    <r>
      <rPr>
        <u/>
        <sz val="11"/>
        <rFont val="Calibri"/>
        <family val="2"/>
      </rPr>
      <t>Three (3) remote sessions per year, each with a duration of one (1) day</t>
    </r>
    <r>
      <rPr>
        <sz val="11"/>
        <rFont val="Calibri"/>
        <family val="2"/>
      </rPr>
      <t xml:space="preserve"> on safety, utilization, transportation, maintenance, and upgrades of the system, with the provision of one (1) digital copy of training materials to trainees. </t>
    </r>
    <r>
      <rPr>
        <u/>
        <sz val="11"/>
        <rFont val="Calibri"/>
        <family val="2"/>
      </rPr>
      <t>There is no limit to the number of operators/radiographers</t>
    </r>
    <r>
      <rPr>
        <sz val="11"/>
        <rFont val="Calibri"/>
        <family val="2"/>
      </rPr>
      <t xml:space="preserve"> that can join the sessions. The sessions are available in English, French, Russian, Spanish, Portuguese and Arabic; other languages might be available upon request. </t>
    </r>
    <r>
      <rPr>
        <u/>
        <sz val="11"/>
        <rFont val="Calibri"/>
        <family val="2"/>
      </rPr>
      <t>Each refresher training involves four (4) certified specialists/trainers of Delft.</t>
    </r>
    <r>
      <rPr>
        <sz val="11"/>
        <rFont val="Calibri"/>
        <family val="2"/>
      </rPr>
      <t xml:space="preserve">
</t>
    </r>
    <r>
      <rPr>
        <b/>
        <sz val="11"/>
        <rFont val="Calibri"/>
        <family val="2"/>
      </rPr>
      <t>On-site conditions for preventive/corrective maintenance and training:</t>
    </r>
    <r>
      <rPr>
        <sz val="11"/>
        <rFont val="Calibri"/>
        <family val="2"/>
      </rPr>
      <t xml:space="preserve">  In the case</t>
    </r>
    <r>
      <rPr>
        <sz val="11"/>
        <color theme="1"/>
        <rFont val="Calibri"/>
        <family val="2"/>
      </rPr>
      <t xml:space="preserve"> on-site preventive and corrective maintenance or refresher training is needed by the client and/or if an issue cannot be fixed remotely, travel and accommodation expenses of Delfts technicians/trainers and/or its authorized local agents will be covered by Delft Imaging. In case of trainings, all other costs, including travel and accommodation of participants as well as local arrangements for in country trainings (e.g. Meeting rooms, logistics, daily/hourly wage) are at the cost of the trainees/funders. There is no country excluded from the warranty
</t>
    </r>
    <r>
      <rPr>
        <sz val="11"/>
        <color rgb="FF0070C0"/>
        <rFont val="Calibri"/>
        <family val="2"/>
      </rPr>
      <t xml:space="preserve">For the purchase of the Warranty Extension 3 years, the following must be procured in the same quantity: Delft Light X-Ray Kit (system with safety accessories), Installation and Training, Warranty Extension 1 year (Optional - But recommended), and Solar Panel.
For the purchase of fifty (50) units or more of the Warranty Extension 3 years, Delft offers a five percent (5%) discount on the unit price (USD 18’112.70). This volume discount applies per purchase order (PO) for requests made simultaneously and referring to the same principal recipient within the same country.
For requests to procure a 3-years warranty extension for a Delft Light X-Ray kit, previously acquired under the prior LTA with Delft, the Delft technical team will assess the status of the X-Ray kit. Based on this assessment, the supplier will either approve the procurement of the additional warranty extension or recommend purchasing a new Delft Light X-Ray kit on a case-by-case basis </t>
    </r>
  </si>
  <si>
    <r>
      <rPr>
        <sz val="11"/>
        <rFont val="Calibri"/>
        <family val="2"/>
      </rPr>
      <t xml:space="preserve">The Delft Light 1-year warranty extension can be procured either at the time of procuring the system or while the initial warranty period is still running. The 1-year warranty extension covers all components, including batteries  and accessories of the Delft Light digital portable X-ray kit. It includes spare parts to be replaced, shipment to site (via DAP incoterm), disposal of faulty parts, and cost of replacement work. If products need to be returned, the default parts will be returned at no cost. Access to Chest X-ray e-Learning course available at https://e-learning.delft.care/ and to the offline Delft Light e-learning platform 
</t>
    </r>
    <r>
      <rPr>
        <b/>
        <sz val="11"/>
        <rFont val="Calibri"/>
        <family val="2"/>
      </rPr>
      <t xml:space="preserve">Remote preventive maintenance: </t>
    </r>
    <r>
      <rPr>
        <sz val="11"/>
        <rFont val="Calibri"/>
        <family val="2"/>
      </rPr>
      <t>Two (2) remote sessions for 1 year, each with a duration of one (1) da</t>
    </r>
    <r>
      <rPr>
        <b/>
        <sz val="11"/>
        <rFont val="Calibri"/>
        <family val="2"/>
      </rPr>
      <t>y</t>
    </r>
    <r>
      <rPr>
        <sz val="11"/>
        <rFont val="Calibri"/>
        <family val="2"/>
      </rPr>
      <t xml:space="preserve"> based on the 'Delft Light - Preventive Maintenance check list' with the provision of a maintenance report. There is no limit to the number of operators/radiographers that can join the sessions. The sessions are available in </t>
    </r>
    <r>
      <rPr>
        <u/>
        <sz val="11"/>
        <rFont val="Calibri"/>
        <family val="2"/>
      </rPr>
      <t>English, French, Russian, Spanish, Portuguese, and Arabic;</t>
    </r>
    <r>
      <rPr>
        <sz val="11"/>
        <rFont val="Calibri"/>
        <family val="2"/>
      </rPr>
      <t xml:space="preserve"> other languages might be available upon request. Each remote session involves four (4) certified specialists/trainers of Delft
</t>
    </r>
    <r>
      <rPr>
        <b/>
        <sz val="11"/>
        <rFont val="Calibri"/>
        <family val="2"/>
      </rPr>
      <t xml:space="preserve">Helpdesk: </t>
    </r>
    <r>
      <rPr>
        <sz val="11"/>
        <rFont val="Calibri"/>
        <family val="2"/>
      </rPr>
      <t xml:space="preserve">A 24/7 support with expert personnel including biomedical engineers, application and healthcare IT specialists. Clients can open tickets themselves, which are then instantly opened with the Helpdesk for response. The reported tickets are opened as soon as submitted through the customer portal, www.delft.care/helpdesk, and the first response is less than two (2) hours. 
</t>
    </r>
    <r>
      <rPr>
        <b/>
        <sz val="11"/>
        <rFont val="Calibri"/>
        <family val="2"/>
      </rPr>
      <t>Remote corrective maintenance for software/connectivity</t>
    </r>
    <r>
      <rPr>
        <sz val="11"/>
        <rFont val="Calibri"/>
        <family val="2"/>
      </rPr>
      <t xml:space="preserve">: Issues related to Delft Light will be resolved in less than two (2) working days maximum from the date of issue reporting
</t>
    </r>
    <r>
      <rPr>
        <b/>
        <sz val="11"/>
        <rFont val="Calibri"/>
        <family val="2"/>
      </rPr>
      <t>Software upgrades and updates:</t>
    </r>
    <r>
      <rPr>
        <sz val="11"/>
        <rFont val="Calibri"/>
        <family val="2"/>
      </rPr>
      <t xml:space="preserve"> Free software patches, upgrades and updates (when relevant) are provided as part of the 1-year warranty extension. Spare parts: Spare parts are guaranteed for at least ten (10) years after purchase date
</t>
    </r>
    <r>
      <rPr>
        <b/>
        <sz val="11"/>
        <rFont val="Calibri"/>
        <family val="2"/>
      </rPr>
      <t>Remote refresher Training:</t>
    </r>
    <r>
      <rPr>
        <sz val="11"/>
        <rFont val="Calibri"/>
        <family val="2"/>
      </rPr>
      <t xml:space="preserve"> </t>
    </r>
    <r>
      <rPr>
        <u/>
        <sz val="11"/>
        <rFont val="Calibri"/>
        <family val="2"/>
      </rPr>
      <t>Three (3) remote sessions for 1 year, each with a duration of one (1)</t>
    </r>
    <r>
      <rPr>
        <sz val="11"/>
        <rFont val="Calibri"/>
        <family val="2"/>
      </rPr>
      <t xml:space="preserve"> day</t>
    </r>
    <r>
      <rPr>
        <b/>
        <sz val="11"/>
        <rFont val="Calibri"/>
        <family val="2"/>
      </rPr>
      <t xml:space="preserve"> </t>
    </r>
    <r>
      <rPr>
        <sz val="11"/>
        <rFont val="Calibri"/>
        <family val="2"/>
      </rPr>
      <t xml:space="preserve">on safety, utilization, transportation, maintenance, and upgrades of the system, with the provision of one (1) digital copy of training materials to trainees. </t>
    </r>
    <r>
      <rPr>
        <u/>
        <sz val="11"/>
        <rFont val="Calibri"/>
        <family val="2"/>
      </rPr>
      <t>There is no limit to the number of operators / radiographers</t>
    </r>
    <r>
      <rPr>
        <sz val="11"/>
        <rFont val="Calibri"/>
        <family val="2"/>
      </rPr>
      <t xml:space="preserve"> that can join the sessions. The sessions are available in English, French, Russian, Spanish, Portuguese and Arabic; other languages might be available upon request. </t>
    </r>
    <r>
      <rPr>
        <u/>
        <sz val="11"/>
        <rFont val="Calibri"/>
        <family val="2"/>
      </rPr>
      <t>Each refresher training involves four (4) certified specialists/trainers of Delft.</t>
    </r>
    <r>
      <rPr>
        <sz val="11"/>
        <rFont val="Calibri"/>
        <family val="2"/>
      </rPr>
      <t xml:space="preserve">
</t>
    </r>
    <r>
      <rPr>
        <b/>
        <sz val="11"/>
        <rFont val="Calibri"/>
        <family val="2"/>
      </rPr>
      <t>On-site conditions for preventive/corrective maintenance and training:</t>
    </r>
    <r>
      <rPr>
        <sz val="11"/>
        <rFont val="Calibri"/>
        <family val="2"/>
      </rPr>
      <t xml:space="preserve">  In the case on-site preventive and corrective maintenance or refresher training is needed by the client and/or if an issue cannot be fixed remotely, travel and accommoda</t>
    </r>
    <r>
      <rPr>
        <sz val="11"/>
        <color theme="1"/>
        <rFont val="Calibri"/>
        <family val="2"/>
      </rPr>
      <t xml:space="preserve">tion expenses of Delfts technicians/trainers and/or its authorized local agents will be covered by Delft Imaging. In case of trainings, all other costs, including travel and accommodation of participants as well as local arrangements for in country trainings (e.g. Meeting rooms, logistics, daily/hourly wage) are at the cost of the trainees/funders. There is no country excluded from the warranty
</t>
    </r>
    <r>
      <rPr>
        <sz val="11"/>
        <color rgb="FF0070C0"/>
        <rFont val="Calibri"/>
        <family val="2"/>
      </rPr>
      <t xml:space="preserve">For the purchase of the Warranty Extension 1 year, the following must be procured in the same quantity: Delft Light X-Ray Kit (system with safety accessories), Installation and training, Warranty Extension 3 years (Optional - But recommended), and Solar Panel.
For the purchase of fifty (50) units or more of the Warranty Extension 1 year, Delft offers a five percent (5%) discount on the unit price (USD 4’237.00). This volume discount applies per purchase order (PO) for requests made simultaneously and referring to the same principal recipient within the same country.
It is not possible to procure multiple 1-year warranties at once for the same Delft Light X-Ray Kit (with safety accessories). 
For requests to procure a 1-year warranty extension for a Delft Light X-Ray kit, previously acquired under the prior LTA with Delft, the Delft technical team will assess the status of the X-Ray kit. Based on this assessment, the supplier will either approve the procurement of the additional warranty extension or recommend purchasing a new Delft Light X-Ray kit on a case-by-case basis </t>
    </r>
  </si>
  <si>
    <r>
      <rPr>
        <sz val="11"/>
        <rFont val="Calibri"/>
        <family val="2"/>
      </rPr>
      <t xml:space="preserve">The CAD4TB 1-year warranty extension can only be procured at the time of procuring CAD4TB perpetual license and the CAD4TBbox or while a support &amp; maintenance period is still running, extending the previous support &amp; maintenance period of both items for 12 months. It includes:
· All software patches, upgrades, and updates (when relevant); Disposal of faulty parts
· All components and accessories of the product, including batteries (based on fair and recommended usage)
· Availability of spare parts is guaranteed for 10 years from the start of system warranty date 
</t>
    </r>
    <r>
      <rPr>
        <b/>
        <sz val="11"/>
        <rFont val="Calibri"/>
        <family val="2"/>
      </rPr>
      <t>Corrective maintenance:</t>
    </r>
    <r>
      <rPr>
        <sz val="11"/>
        <rFont val="Calibri"/>
        <family val="2"/>
      </rPr>
      <t xml:space="preserve"> Includes hardware and spare parts (router, cables) replacement in case needed, shipment to the agreed site via </t>
    </r>
    <r>
      <rPr>
        <u/>
        <sz val="11"/>
        <rFont val="Calibri"/>
        <family val="2"/>
      </rPr>
      <t>DAP incoterm, disposal of faulty hardware and spare parts</t>
    </r>
    <r>
      <rPr>
        <sz val="11"/>
        <rFont val="Calibri"/>
        <family val="2"/>
      </rPr>
      <t xml:space="preserve">, and cost of replacement work.
</t>
    </r>
    <r>
      <rPr>
        <b/>
        <sz val="11"/>
        <rFont val="Calibri"/>
        <family val="2"/>
      </rPr>
      <t>Helpdesk:</t>
    </r>
    <r>
      <rPr>
        <sz val="11"/>
        <rFont val="Calibri"/>
        <family val="2"/>
      </rPr>
      <t xml:space="preserve"> available 24x7 for service calls and be able to provide remote support for response. The first response to an enquiry is less than two (2) hours.
</t>
    </r>
    <r>
      <rPr>
        <b/>
        <sz val="11"/>
        <rFont val="Calibri"/>
        <family val="2"/>
      </rPr>
      <t xml:space="preserve">Remote preventive maintenance: </t>
    </r>
    <r>
      <rPr>
        <u/>
        <sz val="11"/>
        <rFont val="Calibri"/>
        <family val="2"/>
      </rPr>
      <t>2 remote sessions for 1 year, each with a duration of 1 day, in English or French (also available: Russian, Spanish, Portuguese, and Arabic</t>
    </r>
    <r>
      <rPr>
        <sz val="11"/>
        <rFont val="Calibri"/>
        <family val="2"/>
      </rPr>
      <t xml:space="preserve"> - other languages might be available upon request) with no limit number of operators/radiographers. 4 certified specialists/trainers from Delft  will provide support. The goal of these sessions is to confirm the complete functionality of CAD/AI
</t>
    </r>
    <r>
      <rPr>
        <b/>
        <sz val="11"/>
        <rFont val="Calibri"/>
        <family val="2"/>
      </rPr>
      <t>Remote refresher Training:</t>
    </r>
    <r>
      <rPr>
        <sz val="11"/>
        <rFont val="Calibri"/>
        <family val="2"/>
      </rPr>
      <t xml:space="preserve"> </t>
    </r>
    <r>
      <rPr>
        <u/>
        <sz val="11"/>
        <rFont val="Calibri"/>
        <family val="2"/>
      </rPr>
      <t>3 remote sessions for 1 year, each with a duration of 1 day</t>
    </r>
    <r>
      <rPr>
        <b/>
        <u/>
        <sz val="11"/>
        <rFont val="Calibri"/>
        <family val="2"/>
      </rPr>
      <t>,</t>
    </r>
    <r>
      <rPr>
        <u/>
        <sz val="11"/>
        <rFont val="Calibri"/>
        <family val="2"/>
      </rPr>
      <t xml:space="preserve"> in English or French (also available: Russian, Spanish, Portuguese, and Arabic</t>
    </r>
    <r>
      <rPr>
        <sz val="11"/>
        <rFont val="Calibri"/>
        <family val="2"/>
      </rPr>
      <t xml:space="preserve">- other languages might be available upon request) with </t>
    </r>
    <r>
      <rPr>
        <u/>
        <sz val="11"/>
        <rFont val="Calibri"/>
        <family val="2"/>
      </rPr>
      <t xml:space="preserve">no limit number of operators/radiographers. 4 certified specialists/ trainers from Delft </t>
    </r>
    <r>
      <rPr>
        <sz val="11"/>
        <rFont val="Calibri"/>
        <family val="2"/>
      </rPr>
      <t xml:space="preserve">will provide support. The goal of these sessions is to make sure that the users of CAD4TB are always up to date. The trainings cover topics such as radiation safety, operational do’s and don’ts, and common connectivity issues. 
</t>
    </r>
    <r>
      <rPr>
        <b/>
        <sz val="11"/>
        <rFont val="Calibri"/>
        <family val="2"/>
      </rPr>
      <t xml:space="preserve">On-site support: </t>
    </r>
    <r>
      <rPr>
        <sz val="11"/>
        <rFont val="Calibri"/>
        <family val="2"/>
      </rPr>
      <t xml:space="preserve">If needed by the client and/or if the issue cannot be fixed remotely, travel and accommodation expenses of supplier technicians/trainers and/or its authorized local agents is covered by Delft. All other costs, including travel and accommodation of participants as well as local arrangements for In Country.
· </t>
    </r>
    <r>
      <rPr>
        <b/>
        <sz val="11"/>
        <rFont val="Calibri"/>
        <family val="2"/>
      </rPr>
      <t>Access to Chest X-ray e-Learning course</t>
    </r>
    <r>
      <rPr>
        <sz val="11"/>
        <rFont val="Calibri"/>
        <family val="2"/>
      </rPr>
      <t xml:space="preserve"> available at https://e-learning.delft.care/ which has 40 hours of content, focusing  on Chest X-ray interpretation, Radiation Safety, Radiation Procedures , TB identification in X-ray images , CAD and  more.
· </t>
    </r>
    <r>
      <rPr>
        <b/>
        <sz val="11"/>
        <rFont val="Calibri"/>
        <family val="2"/>
      </rPr>
      <t xml:space="preserve">Access to the offline CAD4TB e-Learning platform </t>
    </r>
    <r>
      <rPr>
        <sz val="11"/>
        <rFont val="Calibri"/>
        <family val="2"/>
      </rPr>
      <t xml:space="preserve">(hosted in a user-friendly application) that includes 2.5 hours of modules about the provided system  including its set-up, installation, operation, trouble-shooting and  more. The offline E-learning platform will be available via an app.
</t>
    </r>
    <r>
      <rPr>
        <sz val="11"/>
        <color rgb="FF0070C0"/>
        <rFont val="Calibri"/>
        <family val="2"/>
      </rPr>
      <t>For the purchase of the S&amp;M Extension 1 year, the following must be procured in the same quantity: Software Perpetual License, CAD4TB box, Installation and Training, and S&amp;M Extension 3 years (Optional - But recommended).
For the purchase of fifty (50) units or more of the S&amp;M Extension 1 year, Delft offers a five percent (5%) discount on the unit price (USD 3’008.65). This volume discount applies per purchase order (PO) for requests made simultaneously and referring to the same principal recipient within the same country.
For a request of a procurement of a S&amp;M Extension 1 year for a CAD4TB, which was acquired under the previous LTA with Delft, the Delft technical team will assess the status of the CAD4TB. On a case-by-case basis, the supplier will either accept the procurement of an additional warranty extension or advise procuring a new CAD4TB.</t>
    </r>
  </si>
  <si>
    <r>
      <rPr>
        <sz val="11"/>
        <rFont val="Calibri"/>
        <family val="2"/>
      </rPr>
      <t xml:space="preserve">The CAD4TB 3-year warranty extension can only be procured at the time of procuring CAD4TB perpetual license and the CAD4TBbox or while a support &amp; maintenance period is still running, extending the previous support &amp; maintenance period of both items for 36 months. It includes:
· All software patches, upgrades, and updates (when relevant); Disposal of faulty parts
· All components and accessories of the product, including batteries (based on fair and recommended usage)
· Availability of spare parts is guaranteed for 10 years from the start of system warranty date 
</t>
    </r>
    <r>
      <rPr>
        <b/>
        <sz val="11"/>
        <rFont val="Calibri"/>
        <family val="2"/>
      </rPr>
      <t>Corrective maintenance:</t>
    </r>
    <r>
      <rPr>
        <sz val="11"/>
        <rFont val="Calibri"/>
        <family val="2"/>
      </rPr>
      <t xml:space="preserve"> Includes hardware and spare parts (router, cables) replacement in case needed, shipment to the agreed site via D</t>
    </r>
    <r>
      <rPr>
        <u/>
        <sz val="11"/>
        <rFont val="Calibri"/>
        <family val="2"/>
      </rPr>
      <t>AP incoterm, disposal of faulty hardware and spare parts</t>
    </r>
    <r>
      <rPr>
        <sz val="11"/>
        <rFont val="Calibri"/>
        <family val="2"/>
      </rPr>
      <t xml:space="preserve">, and cost of replacement work.
</t>
    </r>
    <r>
      <rPr>
        <b/>
        <sz val="11"/>
        <rFont val="Calibri"/>
        <family val="2"/>
      </rPr>
      <t>Helpdesk:</t>
    </r>
    <r>
      <rPr>
        <sz val="11"/>
        <rFont val="Calibri"/>
        <family val="2"/>
      </rPr>
      <t xml:space="preserve"> available 24x7 for service calls and be able to provide remote support for response. The first response to an enquiry is less than two (2) hours.
</t>
    </r>
    <r>
      <rPr>
        <b/>
        <sz val="11"/>
        <rFont val="Calibri"/>
        <family val="2"/>
      </rPr>
      <t xml:space="preserve">Remote preventive maintenance: </t>
    </r>
    <r>
      <rPr>
        <u/>
        <sz val="11"/>
        <rFont val="Calibri"/>
        <family val="2"/>
      </rPr>
      <t>2 remote sessions per year, each with a duration of 1 day, in English or French (also available: Russian, Spanish, Portuguese, and Arabic</t>
    </r>
    <r>
      <rPr>
        <sz val="11"/>
        <rFont val="Calibri"/>
        <family val="2"/>
      </rPr>
      <t xml:space="preserve"> - other languages might be available upon request) with no limit number of operators/radiographers. 4 certified specialists/trainers from Delft  will provide support. The goal of these sessions is to confirm the complete functionality of CAD/AI</t>
    </r>
    <r>
      <rPr>
        <b/>
        <sz val="11"/>
        <rFont val="Calibri"/>
        <family val="2"/>
      </rPr>
      <t xml:space="preserve">
Remote refresher Training:</t>
    </r>
    <r>
      <rPr>
        <sz val="11"/>
        <rFont val="Calibri"/>
        <family val="2"/>
      </rPr>
      <t xml:space="preserve"> </t>
    </r>
    <r>
      <rPr>
        <u/>
        <sz val="11"/>
        <rFont val="Calibri"/>
        <family val="2"/>
      </rPr>
      <t>3 remote sessions per year, each with a duration of 1 day</t>
    </r>
    <r>
      <rPr>
        <b/>
        <u/>
        <sz val="11"/>
        <rFont val="Calibri"/>
        <family val="2"/>
      </rPr>
      <t xml:space="preserve">, </t>
    </r>
    <r>
      <rPr>
        <u/>
        <sz val="11"/>
        <rFont val="Calibri"/>
        <family val="2"/>
      </rPr>
      <t>in English or French (also available: Russian, Spanish, Portuguese, and Arabic</t>
    </r>
    <r>
      <rPr>
        <sz val="11"/>
        <rFont val="Calibri"/>
        <family val="2"/>
      </rPr>
      <t xml:space="preserve">- other languages might be available upon request) with no limit number of operators/radiographers. 4 certified specialists/ trainers from Delft will provide support. The goal of these sessions is to make sure that the users of CAD4TB are always up to date. The trainings cover topics such as radiation safety, operational do’s and don’ts, and common connectivity issues. </t>
    </r>
    <r>
      <rPr>
        <b/>
        <sz val="11"/>
        <rFont val="Calibri"/>
        <family val="2"/>
      </rPr>
      <t xml:space="preserve">
On-site support: </t>
    </r>
    <r>
      <rPr>
        <sz val="11"/>
        <rFont val="Calibri"/>
        <family val="2"/>
      </rPr>
      <t>If needed by the client and/or if the issue cannot be fixed remotely, travel and accommodation expenses of supplier technicians/trainers and/or its authorized local agents is covered by Delft. All other costs, including travel and accommodation of participants as well as local arrangements for In Country trainings (e.g. Meeting rooms, logistics) are at the cost of the trainees / funders. There is no country excluded from support &amp; maintenance.
·</t>
    </r>
    <r>
      <rPr>
        <b/>
        <sz val="11"/>
        <rFont val="Calibri"/>
        <family val="2"/>
      </rPr>
      <t xml:space="preserve"> Access to Chest X-ray e-Learning cours</t>
    </r>
    <r>
      <rPr>
        <sz val="11"/>
        <rFont val="Calibri"/>
        <family val="2"/>
      </rPr>
      <t xml:space="preserve">e available at https://e-learning.delft.care/ which has 40 hours of content, focusing  on Chest X-ray interpretation, Radiation Safety, Radiation Procedures , TB identification in X-ray images , CAD and  more.
· </t>
    </r>
    <r>
      <rPr>
        <b/>
        <sz val="11"/>
        <rFont val="Calibri"/>
        <family val="2"/>
      </rPr>
      <t>Access to the offline CAD4TB e-Learning platform</t>
    </r>
    <r>
      <rPr>
        <sz val="11"/>
        <rFont val="Calibri"/>
        <family val="2"/>
      </rPr>
      <t xml:space="preserve"> (hosted in a user-friendly application) that includes 2.5 hours of modules about the provided system  including its set-up, installation, operation, trouble-shooting and  more. The offline E-learning platform will be available via an app.
</t>
    </r>
    <r>
      <rPr>
        <sz val="11"/>
        <color rgb="FF0070C0"/>
        <rFont val="Calibri"/>
        <family val="2"/>
      </rPr>
      <t>For the purchase of the S&amp;M Extension 3 years, the following must be procured in the same quantity: Software Perpetual License, CAD4TB box, Installation and Training, and S&amp;M Extension 1 year (Optional - But recommended). 
For the purchase of fifty (50) units or more of the S&amp;M Extension 3 years, Delft offers a five percent (5%) discount on the unit price (USD 9’025.00). This volume discount applies per purchase order (PO) for requests made simultaneously and referring to the same principal recipient within the same country.
or a request of a procurement of a S&amp;M Extension 3 year for a CAD4TB, which was acquired under the previous LTA with Delft, the Delft technical team will assess the status of the CAD4TB. On a case-by-case basis, the supplier will either accept the procurement of an additional warranty extension or advise procuring a new CAD4TB.</t>
    </r>
  </si>
  <si>
    <r>
      <rPr>
        <b/>
        <sz val="11"/>
        <color theme="1"/>
        <rFont val="Calibri"/>
        <family val="2"/>
      </rPr>
      <t>Remote installation:</t>
    </r>
    <r>
      <rPr>
        <sz val="11"/>
        <color theme="1"/>
        <rFont val="Calibri"/>
        <family val="2"/>
      </rPr>
      <t xml:space="preserve"> Qure's Installation and Training package includes software operating environment and server configuration, integration with the chosen x-ray device, installation of software and hardware/s and training users on the usage of the software. Based on the user's requirement qXR AI software calibration can also be performed to meet the country context. Installation of software will be done remotely along with integration with the x-ray device and/or if requested with any image/data/program management software including but not limited to PACS, HIS, RIS, national database, etc. 
The number of technicians/trainers involved from the </t>
    </r>
    <r>
      <rPr>
        <u/>
        <sz val="11"/>
        <color theme="1"/>
        <rFont val="Calibri"/>
        <family val="2"/>
      </rPr>
      <t xml:space="preserve">supplier/local agent are two (2). </t>
    </r>
    <r>
      <rPr>
        <sz val="11"/>
        <color theme="1"/>
        <rFont val="Calibri"/>
        <family val="2"/>
      </rPr>
      <t xml:space="preserve">
</t>
    </r>
    <r>
      <rPr>
        <b/>
        <sz val="11"/>
        <color theme="1"/>
        <rFont val="Calibri"/>
        <family val="2"/>
      </rPr>
      <t xml:space="preserve">Remote training: </t>
    </r>
    <r>
      <rPr>
        <sz val="11"/>
        <color theme="1"/>
        <rFont val="Calibri"/>
        <family val="2"/>
      </rPr>
      <t xml:space="preserve">Training includes theoretical and practical training for </t>
    </r>
    <r>
      <rPr>
        <u/>
        <sz val="11"/>
        <color theme="1"/>
        <rFont val="Calibri"/>
        <family val="2"/>
      </rPr>
      <t>up to ten (10), operators/radiographers</t>
    </r>
    <r>
      <rPr>
        <sz val="11"/>
        <color theme="1"/>
        <rFont val="Calibri"/>
        <family val="2"/>
      </rPr>
      <t xml:space="preserve"> on software administration and utilization, delivered in </t>
    </r>
    <r>
      <rPr>
        <u/>
        <sz val="11"/>
        <color theme="1"/>
        <rFont val="Calibri"/>
        <family val="2"/>
      </rPr>
      <t>English, Hindi, French, Spanish, Arabic or Portuguese</t>
    </r>
    <r>
      <rPr>
        <sz val="11"/>
        <color theme="1"/>
        <rFont val="Calibri"/>
        <family val="2"/>
      </rPr>
      <t xml:space="preserve"> as applicable. Provision of one (1) digital copy of training materials to trainees.
The number of technicians/trainers involved from the </t>
    </r>
    <r>
      <rPr>
        <u/>
        <sz val="11"/>
        <color theme="1"/>
        <rFont val="Calibri"/>
        <family val="2"/>
      </rPr>
      <t>supplier/local agent are two (2).</t>
    </r>
    <r>
      <rPr>
        <sz val="11"/>
        <color theme="1"/>
        <rFont val="Calibri"/>
        <family val="2"/>
      </rPr>
      <t xml:space="preserve"> 
</t>
    </r>
    <r>
      <rPr>
        <u/>
        <sz val="11"/>
        <color theme="1"/>
        <rFont val="Calibri"/>
        <family val="2"/>
      </rPr>
      <t>Installation and Training duration: is 1 day in total</t>
    </r>
    <r>
      <rPr>
        <sz val="11"/>
        <color theme="1"/>
        <rFont val="Calibri"/>
        <family val="2"/>
      </rPr>
      <t xml:space="preserve">
</t>
    </r>
    <r>
      <rPr>
        <b/>
        <sz val="11"/>
        <color theme="1"/>
        <rFont val="Calibri"/>
        <family val="2"/>
      </rPr>
      <t>On-site installation and training</t>
    </r>
    <r>
      <rPr>
        <sz val="11"/>
        <color theme="1"/>
        <rFont val="Calibri"/>
        <family val="2"/>
      </rPr>
      <t xml:space="preserve">: In the case, on-site installation and training is required, travel and accommodation expenses of trainers or authorized local agents will be covered by Qure. All other costs, including travel and accommodation of participants as well as local arrangements for In Country trainings (e.g. Meeting rooms, logistics) are at the cost of the trainees / funders. 
</t>
    </r>
    <r>
      <rPr>
        <b/>
        <sz val="11"/>
        <color theme="1"/>
        <rFont val="Calibri"/>
        <family val="2"/>
      </rPr>
      <t xml:space="preserve">Country: </t>
    </r>
    <r>
      <rPr>
        <sz val="11"/>
        <color theme="1"/>
        <rFont val="Calibri"/>
        <family val="2"/>
      </rPr>
      <t xml:space="preserve">There is no country excluded from this list for training and installation.
</t>
    </r>
    <r>
      <rPr>
        <sz val="11"/>
        <color rgb="FF0070C0"/>
        <rFont val="Calibri"/>
        <family val="2"/>
      </rPr>
      <t>Option 1: For the purchase of the installation and training, the following must be procured in the same quantity: License (perpetual), Laptop, and S&amp;M Extension (1 year and/or 3 years). 
Option 2: For the purchase of the installation and training, the following must be procured in the same quantity: 3 years License S&amp;M and Laptop. After the completion of the 3 years, a new qXR AI Software - 3 years License S&amp;M can be procured and installed on the existing qXR AI Laptop (hardware device).</t>
    </r>
  </si>
  <si>
    <r>
      <t xml:space="preserve">3-year extension of support and maintenance (S&amp;M) can only be procured at the time of procuring the qXR AI Software - Perpetual License and its qXR AI Laptop or while a support &amp; maintenance period is still running. Qure's S&amp;M will extend the previous support &amp; maintenance period of qXR AI Software - Perpetual License and its qXR AI Laptop for thirty-six (36) months. 
</t>
    </r>
    <r>
      <rPr>
        <b/>
        <sz val="11"/>
        <color theme="1"/>
        <rFont val="Calibri"/>
        <family val="2"/>
        <scheme val="minor"/>
      </rPr>
      <t>Software upgrades and updates</t>
    </r>
    <r>
      <rPr>
        <sz val="11"/>
        <color theme="1"/>
        <rFont val="Calibri"/>
        <family val="2"/>
        <scheme val="minor"/>
      </rPr>
      <t xml:space="preserve">:  Free software patches, updates and upgrades will be provided without additional cost whenever available.
</t>
    </r>
    <r>
      <rPr>
        <b/>
        <sz val="11"/>
        <color theme="1"/>
        <rFont val="Calibri"/>
        <family val="2"/>
        <scheme val="minor"/>
      </rPr>
      <t>Corrective maintenance:</t>
    </r>
    <r>
      <rPr>
        <sz val="11"/>
        <color theme="1"/>
        <rFont val="Calibri"/>
        <family val="2"/>
        <scheme val="minor"/>
      </rPr>
      <t xml:space="preserve"> S&amp;M extension will include replacement of hardware and any spare parts including shipping to the user at no additional cost. Disposal of faulty hardware shall also be carried out. The Incoterm to be used for replacement of hardware or any spare part will be DDP (Delivery Duty Paid) and that disposal of faulty hardware and spare parts will be done with no cost of replacement work. 
</t>
    </r>
    <r>
      <rPr>
        <b/>
        <sz val="11"/>
        <color theme="1"/>
        <rFont val="Calibri"/>
        <family val="2"/>
        <scheme val="minor"/>
      </rPr>
      <t xml:space="preserve">Helpdesk: </t>
    </r>
    <r>
      <rPr>
        <sz val="11"/>
        <color theme="1"/>
        <rFont val="Calibri"/>
        <family val="2"/>
        <scheme val="minor"/>
      </rPr>
      <t xml:space="preserve">Helpdesk is available 24x7 for service tickets and will provide a response to reported problem within 3 hours from the time of reporting.
</t>
    </r>
    <r>
      <rPr>
        <b/>
        <sz val="11"/>
        <color theme="1"/>
        <rFont val="Calibri"/>
        <family val="2"/>
        <scheme val="minor"/>
      </rPr>
      <t xml:space="preserve">Remote preventive maintenance: </t>
    </r>
    <r>
      <rPr>
        <u/>
        <sz val="11"/>
        <color theme="1"/>
        <rFont val="Calibri"/>
        <family val="2"/>
        <scheme val="minor"/>
      </rPr>
      <t>Three (3) preventive maintenance sessions will be delivered per year in 1 hour each, in English or French (also available: Hindi, Spanish, Portuguese and Arabic</t>
    </r>
    <r>
      <rPr>
        <sz val="11"/>
        <color theme="1"/>
        <rFont val="Calibri"/>
        <family val="2"/>
        <scheme val="minor"/>
      </rPr>
      <t xml:space="preserve">) for </t>
    </r>
    <r>
      <rPr>
        <u/>
        <sz val="11"/>
        <color theme="1"/>
        <rFont val="Calibri"/>
        <family val="2"/>
        <scheme val="minor"/>
      </rPr>
      <t>up to ten (10) operators/radiographers</t>
    </r>
    <r>
      <rPr>
        <sz val="11"/>
        <color theme="1"/>
        <rFont val="Calibri"/>
        <family val="2"/>
        <scheme val="minor"/>
      </rPr>
      <t xml:space="preserve">  per CAD/AI license based on supplier's acceptance and maintenance check list, to confirm the complete functionality of CAD/AI including the provision of a maintenance report. </t>
    </r>
    <r>
      <rPr>
        <u/>
        <sz val="11"/>
        <color theme="1"/>
        <rFont val="Calibri"/>
        <family val="2"/>
        <scheme val="minor"/>
      </rPr>
      <t xml:space="preserve">Two (2) Qure engineers/local agent engineers </t>
    </r>
    <r>
      <rPr>
        <sz val="11"/>
        <color theme="1"/>
        <rFont val="Calibri"/>
        <family val="2"/>
        <scheme val="minor"/>
      </rPr>
      <t>will provide support.</t>
    </r>
    <r>
      <rPr>
        <b/>
        <sz val="11"/>
        <color theme="1"/>
        <rFont val="Calibri"/>
        <family val="2"/>
        <scheme val="minor"/>
      </rPr>
      <t xml:space="preserve">
Remote refresher Training: </t>
    </r>
    <r>
      <rPr>
        <u/>
        <sz val="11"/>
        <color theme="1"/>
        <rFont val="Calibri"/>
        <family val="2"/>
        <scheme val="minor"/>
      </rPr>
      <t>Three (3) remote refresher training session will be delivered per year in 2 hours each, in English or French (also available: Hindi, Spanish, Portuguese and Arabic</t>
    </r>
    <r>
      <rPr>
        <sz val="11"/>
        <color theme="1"/>
        <rFont val="Calibri"/>
        <family val="2"/>
        <scheme val="minor"/>
      </rPr>
      <t xml:space="preserve">) for </t>
    </r>
    <r>
      <rPr>
        <u/>
        <sz val="11"/>
        <color theme="1"/>
        <rFont val="Calibri"/>
        <family val="2"/>
        <scheme val="minor"/>
      </rPr>
      <t xml:space="preserve">up to ten (10) operators/radiographers </t>
    </r>
    <r>
      <rPr>
        <sz val="11"/>
        <color theme="1"/>
        <rFont val="Calibri"/>
        <family val="2"/>
        <scheme val="minor"/>
      </rPr>
      <t xml:space="preserve">on software administration and utilization. </t>
    </r>
    <r>
      <rPr>
        <u/>
        <sz val="11"/>
        <color theme="1"/>
        <rFont val="Calibri"/>
        <family val="2"/>
        <scheme val="minor"/>
      </rPr>
      <t>Two (2) Qure engineers/local agent engineers</t>
    </r>
    <r>
      <rPr>
        <sz val="11"/>
        <color theme="1"/>
        <rFont val="Calibri"/>
        <family val="2"/>
        <scheme val="minor"/>
      </rPr>
      <t xml:space="preserve"> will provide support
</t>
    </r>
    <r>
      <rPr>
        <b/>
        <sz val="11"/>
        <color theme="1"/>
        <rFont val="Calibri"/>
        <family val="2"/>
        <scheme val="minor"/>
      </rPr>
      <t xml:space="preserve">On-site support: </t>
    </r>
    <r>
      <rPr>
        <sz val="11"/>
        <color theme="1"/>
        <rFont val="Calibri"/>
        <family val="2"/>
        <scheme val="minor"/>
      </rPr>
      <t xml:space="preserve"> If needed by the client and/or if the issue cannot be fixed remotely, travel and accommodation expenses of supplier technicians/trainers and/or its authorized local agents must be covered by the supplier. All other costs, including travel and accommodation of participants as well as local arrangements for In Country trainings (e.g. Meeting rooms, logistics) are at the cost of the trainees / funders. 
</t>
    </r>
    <r>
      <rPr>
        <b/>
        <sz val="11"/>
        <color theme="1"/>
        <rFont val="Calibri"/>
        <family val="2"/>
        <scheme val="minor"/>
      </rPr>
      <t xml:space="preserve">Country: </t>
    </r>
    <r>
      <rPr>
        <sz val="11"/>
        <color theme="1"/>
        <rFont val="Calibri"/>
        <family val="2"/>
        <scheme val="minor"/>
      </rPr>
      <t xml:space="preserve">There is no country excluded from this list for training and installation.
</t>
    </r>
    <r>
      <rPr>
        <sz val="11"/>
        <color rgb="FF0070C0"/>
        <rFont val="Calibri"/>
        <family val="2"/>
        <scheme val="minor"/>
      </rPr>
      <t xml:space="preserve">For the purchase of the S&amp;M Extension 3 years, the following must be procured in the same quantity: Perpetual License, Laptop, Installation and Training, and Warranty Extension 1 year (Optional - But recommended).
Any further extension beyond the total warranty period of 5 years for the same system is not possible. The clients must procure a new license with the qXR AI Laptop together with the warranty extensions </t>
    </r>
  </si>
  <si>
    <r>
      <t xml:space="preserve">1-year extension of support and maintenance (S&amp;M) can only be procured at the time of procuring the qXR AI Software - Perpetual License and its qXR AI Laptop or while a support &amp; maintenance period is still running. Qure's S&amp;M will extend the previous support &amp; maintenance period of qXR AI Software - Perpetual License and its qXR AI Laptop  for twelve (12) months. 
</t>
    </r>
    <r>
      <rPr>
        <b/>
        <sz val="11"/>
        <color theme="1"/>
        <rFont val="Calibri"/>
        <family val="2"/>
        <scheme val="minor"/>
      </rPr>
      <t>Software upgrades and updates:</t>
    </r>
    <r>
      <rPr>
        <sz val="11"/>
        <color theme="1"/>
        <rFont val="Calibri"/>
        <family val="2"/>
        <scheme val="minor"/>
      </rPr>
      <t xml:space="preserve">  Free software patches, updates and upgrades will be provided without additional cost whenever available.
</t>
    </r>
    <r>
      <rPr>
        <b/>
        <sz val="11"/>
        <color theme="1"/>
        <rFont val="Calibri"/>
        <family val="2"/>
        <scheme val="minor"/>
      </rPr>
      <t xml:space="preserve">Corrective maintenance: </t>
    </r>
    <r>
      <rPr>
        <sz val="11"/>
        <color theme="1"/>
        <rFont val="Calibri"/>
        <family val="2"/>
        <scheme val="minor"/>
      </rPr>
      <t xml:space="preserve">S&amp;M extension will include replacement of hardware and any spare parts including shipping to the user at no additional cost. Disposal of faulty hardware shall also be carried out. The Incoterm to be used for </t>
    </r>
    <r>
      <rPr>
        <u/>
        <sz val="11"/>
        <color theme="1"/>
        <rFont val="Calibri"/>
        <family val="2"/>
        <scheme val="minor"/>
      </rPr>
      <t>replacement of hardware or any spare part will be DDP (Delivery Duty Pai</t>
    </r>
    <r>
      <rPr>
        <sz val="11"/>
        <color theme="1"/>
        <rFont val="Calibri"/>
        <family val="2"/>
        <scheme val="minor"/>
      </rPr>
      <t xml:space="preserve">d) and that disposal of faulty hardware and spare parts will be done with no cost of replacement work. 
</t>
    </r>
    <r>
      <rPr>
        <b/>
        <sz val="11"/>
        <color theme="1"/>
        <rFont val="Calibri"/>
        <family val="2"/>
        <scheme val="minor"/>
      </rPr>
      <t xml:space="preserve">Helpdesk: </t>
    </r>
    <r>
      <rPr>
        <sz val="11"/>
        <color theme="1"/>
        <rFont val="Calibri"/>
        <family val="2"/>
        <scheme val="minor"/>
      </rPr>
      <t xml:space="preserve">Helpdesk is available 24x7 for service tickets and will provide a response to reported problem within 3 hours from the time of reporting.
</t>
    </r>
    <r>
      <rPr>
        <b/>
        <sz val="11"/>
        <color theme="1"/>
        <rFont val="Calibri"/>
        <family val="2"/>
        <scheme val="minor"/>
      </rPr>
      <t>Remote preventive maintenance:</t>
    </r>
    <r>
      <rPr>
        <u/>
        <sz val="11"/>
        <color theme="1"/>
        <rFont val="Calibri"/>
        <family val="2"/>
        <scheme val="minor"/>
      </rPr>
      <t xml:space="preserve"> Three (3) preventive maintenance sessions will be delivered in 1 hour in English or French (also available: Hindi, Spanish, Portuguese and Arabic</t>
    </r>
    <r>
      <rPr>
        <sz val="11"/>
        <color theme="1"/>
        <rFont val="Calibri"/>
        <family val="2"/>
        <scheme val="minor"/>
      </rPr>
      <t>) for</t>
    </r>
    <r>
      <rPr>
        <u/>
        <sz val="11"/>
        <color theme="1"/>
        <rFont val="Calibri"/>
        <family val="2"/>
        <scheme val="minor"/>
      </rPr>
      <t xml:space="preserve"> up to ten (10) operators/radiographers  </t>
    </r>
    <r>
      <rPr>
        <sz val="11"/>
        <color theme="1"/>
        <rFont val="Calibri"/>
        <family val="2"/>
        <scheme val="minor"/>
      </rPr>
      <t xml:space="preserve">per CAD/AI license based on supplier's acceptance and maintenance check list, to confirm the complete functionality of CAD/AI including the provision of a maintenance report. </t>
    </r>
    <r>
      <rPr>
        <u/>
        <sz val="11"/>
        <color theme="1"/>
        <rFont val="Calibri"/>
        <family val="2"/>
        <scheme val="minor"/>
      </rPr>
      <t>Two (2) Qure engineers/local agent engineers</t>
    </r>
    <r>
      <rPr>
        <sz val="11"/>
        <color theme="1"/>
        <rFont val="Calibri"/>
        <family val="2"/>
        <scheme val="minor"/>
      </rPr>
      <t xml:space="preserve"> will provide support.
</t>
    </r>
    <r>
      <rPr>
        <b/>
        <sz val="11"/>
        <color theme="1"/>
        <rFont val="Calibri"/>
        <family val="2"/>
        <scheme val="minor"/>
      </rPr>
      <t xml:space="preserve">Remote refresher Training: </t>
    </r>
    <r>
      <rPr>
        <u/>
        <sz val="11"/>
        <color theme="1"/>
        <rFont val="Calibri"/>
        <family val="2"/>
        <scheme val="minor"/>
      </rPr>
      <t>Three (3) remote refresher training session will be delivered in 2 hours in English or French (also available: Hindi, Spanish, Portuguese and Arabic</t>
    </r>
    <r>
      <rPr>
        <sz val="11"/>
        <color theme="1"/>
        <rFont val="Calibri"/>
        <family val="2"/>
        <scheme val="minor"/>
      </rPr>
      <t>) for u</t>
    </r>
    <r>
      <rPr>
        <u/>
        <sz val="11"/>
        <color theme="1"/>
        <rFont val="Calibri"/>
        <family val="2"/>
        <scheme val="minor"/>
      </rPr>
      <t>p to ten (10) operators/radiographers</t>
    </r>
    <r>
      <rPr>
        <sz val="11"/>
        <color theme="1"/>
        <rFont val="Calibri"/>
        <family val="2"/>
        <scheme val="minor"/>
      </rPr>
      <t xml:space="preserve"> on software administration and utilization. </t>
    </r>
    <r>
      <rPr>
        <u/>
        <sz val="11"/>
        <color theme="1"/>
        <rFont val="Calibri"/>
        <family val="2"/>
        <scheme val="minor"/>
      </rPr>
      <t xml:space="preserve">Two (2) Qure engineers/local agent engineers </t>
    </r>
    <r>
      <rPr>
        <sz val="11"/>
        <color theme="1"/>
        <rFont val="Calibri"/>
        <family val="2"/>
        <scheme val="minor"/>
      </rPr>
      <t xml:space="preserve">will provide support.
</t>
    </r>
    <r>
      <rPr>
        <b/>
        <sz val="11"/>
        <color theme="1"/>
        <rFont val="Calibri"/>
        <family val="2"/>
        <scheme val="minor"/>
      </rPr>
      <t xml:space="preserve">On-site support:  </t>
    </r>
    <r>
      <rPr>
        <sz val="11"/>
        <color theme="1"/>
        <rFont val="Calibri"/>
        <family val="2"/>
        <scheme val="minor"/>
      </rPr>
      <t xml:space="preserve">If needed by the client and/or if the issue cannot be fixed remotely, travel and accommodation expenses of supplier technicians/trainers and/or its authorized local agents must be covered by the supplier. All other costs, including travel and accommodation of participants as well as local arrangements for In Country trainings (e.g. Meeting rooms, logistics) are at the cost of the trainees / funders.
</t>
    </r>
    <r>
      <rPr>
        <b/>
        <sz val="11"/>
        <color theme="1"/>
        <rFont val="Calibri"/>
        <family val="2"/>
        <scheme val="minor"/>
      </rPr>
      <t xml:space="preserve">Country: </t>
    </r>
    <r>
      <rPr>
        <sz val="11"/>
        <color theme="1"/>
        <rFont val="Calibri"/>
        <family val="2"/>
        <scheme val="minor"/>
      </rPr>
      <t xml:space="preserve">There is no country excluded from this list for training and installation.
</t>
    </r>
    <r>
      <rPr>
        <sz val="11"/>
        <color rgb="FF0070C0"/>
        <rFont val="Calibri"/>
        <family val="2"/>
        <scheme val="minor"/>
      </rPr>
      <t xml:space="preserve">For the purchase of the S&amp;M Extension 1 year, the following must be procured in the same quantity: Perpetual License, Laptop, Installation and Training, and S&amp;M Extension 3 years (Optional - But recommended).
It is not possible to procure multiple 1-year warranties at once for the same qXR AI Software - Perpetual License and laptop. For a total of 5 years coverage, the qXR AI S&amp;M Extension 3 years should also be selected. </t>
    </r>
    <r>
      <rPr>
        <sz val="11"/>
        <color theme="1"/>
        <rFont val="Calibri"/>
        <family val="2"/>
        <scheme val="minor"/>
      </rPr>
      <t xml:space="preserve">
</t>
    </r>
    <r>
      <rPr>
        <sz val="11"/>
        <color rgb="FF0070C0"/>
        <rFont val="Calibri"/>
        <family val="2"/>
        <scheme val="minor"/>
      </rPr>
      <t>Any further extension beyond the total warranty period of 5 years for the same system is not possible. The clients must procure a new license with the qXR AI Laptop together with the warranty extensions.</t>
    </r>
  </si>
  <si>
    <t>https://www.dell.com/en-us/shop/dell-computer-laptops/precision-3591-workstation/spd/precision-15-3591-laptop</t>
  </si>
  <si>
    <r>
      <t xml:space="preserve">Hardware device: Qure’s AI laptop (Dell Precision 3591) is capable of processing DICOM Images offline without needing internet connection. The AI laptop has capabilities to sync information to a local server or to a Qure AWS cloud (when connected to the internet). The AI hardware comes with a rechargeable battery that can function autonomously for 4 hours and 30 minutes based on our internal testing. It is capable of processing DICOM images offline without needing an internet connection:
</t>
    </r>
    <r>
      <rPr>
        <b/>
        <sz val="11"/>
        <color theme="1"/>
        <rFont val="Calibri"/>
        <family val="2"/>
        <scheme val="minor"/>
      </rPr>
      <t xml:space="preserve">Processor: </t>
    </r>
    <r>
      <rPr>
        <sz val="11"/>
        <color theme="1"/>
        <rFont val="Calibri"/>
        <family val="2"/>
        <scheme val="minor"/>
      </rPr>
      <t xml:space="preserve">13th Gen Intel(R) Core (TM) i7- 13800 H 2.50 GHz. 
Installed RAM: 32.0 GB
HDD : 2TB NVMe SSD
GPU : 6GB NVIDIA RTX A1000
System type: 64-bit operating system, x64-based processor. 
Windows 11
Power adaptor and charging cable are provided
One year warranty included
</t>
    </r>
    <r>
      <rPr>
        <sz val="11"/>
        <color rgb="FF0070C0"/>
        <rFont val="Calibri"/>
        <family val="2"/>
        <scheme val="minor"/>
      </rPr>
      <t>Option 1: For the purchase of the Laptop, the following must be procured in the same quantity: Perpetual License (as the license is installed in this item), Installation and Training, S&amp;M Extension (1 year and/or 3 years).
Option 2: For the purchase of the Laptop, the following must be procured in the same quantity: 3 years License S&amp;M and Installation and Training. After the completion of the 3 years, a new qXR AI Software - 3 years License S&amp;M can be procured and installed on the existing qXR AI Laptop (hardware device).
The laptop from Qure.ai MUST be procured for any of the 3 available ultraportable digital X-Rays (Delft, Fujifilm and Peak) in the GDF catalog</t>
    </r>
  </si>
  <si>
    <t>https://www.hain-lifescience.de/en/products/equipment/pcr/gtq-cycler-96.html</t>
  </si>
  <si>
    <t>GTQ-Cycler 96 (1876820)</t>
  </si>
  <si>
    <t>High-capacity thermal cycler assisting you processing with the GenoType systems. 
The thermal cycler GTQ-Cycler 96 is an IVD instrument that enables the automated amplification of nucleic acids for compatible in vitro diagnostic applications.
The product is an in vitro diagnostic application intended for use by laboratory professionals in clinical diagnostic laboratories.
This item includes GTQ-Cycler 96 including thermal block, Touchscreen pen, Operator’s manual, Decontamination protocol, QC records, installation and Training and Support and Maintenance.
Countries where US/EU/OSCE/UN sanctions apply are excluded.</t>
  </si>
  <si>
    <t>FluoroType MTBDR Ver 2.0 - 124 tests (H-62896)</t>
  </si>
  <si>
    <t>Dangerous cargo
UN 1845. Dry ice (-80 to -18°C)</t>
  </si>
  <si>
    <t>Liquefaction Set VER 1.0 (1896574)</t>
  </si>
  <si>
    <t>LiquidArray MTB-XDR VER 1.0 – 64 tests (1880018)</t>
  </si>
  <si>
    <t>1 kit of 124 tests</t>
  </si>
  <si>
    <t>1 kit 64 tests for 
manual PCR setup</t>
  </si>
  <si>
    <r>
      <t xml:space="preserve">The FluoroType MTBDR VER 2.0 is a semi-automated qualitative in vitro diagnostic test for the identification of the Mycobacterium tuberculosis (MTB) complex and its resistance to rifampicin (RMP) and/or isoniazid (INH) from smear-positive or -negative sputum and cultivated samples using the compatible devices. Cycler running time approx.: 120 - 140 min ((depending on cycler and sample material).
</t>
    </r>
    <r>
      <rPr>
        <sz val="12"/>
        <color rgb="FF0070C0"/>
        <rFont val="Calibri"/>
        <family val="2"/>
        <scheme val="minor"/>
      </rPr>
      <t>For any orders of 30+ kits of this item, Hain Lifescience / Bruker will handle the transportation of the products up to the destination airport under CIP Incoterm. This does not include customs charges, local taxes, and shipment to the end user site within the country. In case of damage or loss of products / cargo during the transportation, Hain LifeSciences / Bruker will organize the replacement of such damaged or lost products / cargo. Countries where US/EU/OSCE/UN sanctions apply are excluded.</t>
    </r>
  </si>
  <si>
    <t>The Liquefaction Set VER 1.0 is an in vitro diagnostic product intended for the manual liquefaction of native sputum samples while inactivating mycobacteria therein and for subsequent use with compatible in vitro diagnostic devices. This item is for up to 480 samples.
The product is intended to be used with native sputum samples from patients suspected of MTB complex infection by laboratory professionals in clinical diagnostic laboratories.
Only available for FluoroType MTBDR with automated extraction with GenoXtract.
Liquefaction Reagent: 5x 100 ml</t>
  </si>
  <si>
    <t>Dangerous cargo UN 1824 class 8 PG II
It contains 30-&lt;35 % 2-propanol, 3-&lt;5 %NaOH</t>
  </si>
  <si>
    <t>https://www.bruker.com/en/products-and-solutions/microbiology-and-diagnostics/molecular-diagnostics/fluorotype-mtbdr-ver-2-0.html</t>
  </si>
  <si>
    <r>
      <t xml:space="preserve">The LiquidArray MTB-XDR VER 1.0 is a qualitative in vitro diagnostic test for semi-automated detection of Mycobacterium tuberculosis (MTB) complex and its mutations conferring resistances to fluoroquinolones (FLQ), amikacin (AMK), linezolid (LZD), and/or ethambutol (EMB) from sputum specimens and cultivated samples. Cycler running time approx.: 135 min - 160 min  (depending on cycler and sample material)
</t>
    </r>
    <r>
      <rPr>
        <sz val="12"/>
        <color rgb="FF0070C0"/>
        <rFont val="Calibri"/>
        <family val="2"/>
        <scheme val="minor"/>
      </rPr>
      <t>For any orders of 30+ kits of this item, Hain Lifescience / Bruker will handle the transportation of the products up to the destination airport under CIP Incoterm. This does not include customs charges, local taxes, and shipment to the end user site within the country. In case of damage or loss of products / cargo during the transportation, Hain LifeSciences / Bruker will organize the replacement of such damaged or lost products / cargo. Countries where US/EU/OSCE/UN sanctions apply are excluded.</t>
    </r>
  </si>
  <si>
    <t xml:space="preserve">	Cool cargo (+2-+8°C)</t>
  </si>
  <si>
    <t>https://www.bruker.com/en/products-and-solutions/microbiology-and-diagnostics/molecular-diagnostics/liquidarray-mtb-xdr-ver-1.html</t>
  </si>
  <si>
    <r>
      <t xml:space="preserve">GeneXpert System customized packages with 5 boxes (50 cartridges) of Xpert MTB XDR and 1 GeneXpert IV-4 10C Laptop System. 
</t>
    </r>
    <r>
      <rPr>
        <sz val="11"/>
        <color rgb="FF0070C0"/>
        <rFont val="Calibri"/>
        <family val="2"/>
        <scheme val="minor"/>
      </rPr>
      <t>Pack will be available until the end of 2024.</t>
    </r>
  </si>
  <si>
    <r>
      <t xml:space="preserve">GeneXpert System customized packages with 5 boxes (50 cartridges) of Xpert MTB XDR and 1 GeneXpert IV-4 10C Desktop System.
</t>
    </r>
    <r>
      <rPr>
        <sz val="11"/>
        <color rgb="FF0070C0"/>
        <rFont val="Calibri"/>
        <family val="2"/>
        <scheme val="minor"/>
      </rPr>
      <t>Pack will be available until the end of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</si>
</sst>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43" formatCode="_ * #,##0.00_ ;_ * \-#,##0.00_ ;_ * &quot;-&quot;??_ ;_ @_ "/>
    <numFmt numFmtId="164" formatCode="_-* #,##0.00_-;\-* #,##0.00_-;_-* &quot;-&quot;??_-;_-@_-"/>
    <numFmt numFmtId="165" formatCode="_(&quot;$&quot;* #,##0.00_);_(&quot;$&quot;* \(#,##0.00\);_(&quot;$&quot;* &quot;-&quot;??_);_(@_)"/>
    <numFmt numFmtId="166" formatCode="_-&quot;$&quot;* #,##0_-;\-&quot;$&quot;* #,##0_-;_-&quot;$&quot;* &quot;-&quot;_-;_-@_-"/>
    <numFmt numFmtId="167" formatCode="_-&quot;$&quot;* #,##0.00_-;\-&quot;$&quot;* #,##0.00_-;_-&quot;$&quot;* &quot;-&quot;??_-;_-@_-"/>
    <numFmt numFmtId="168" formatCode="_-* #,##0.00\ &quot;€&quot;_-;\-* #,##0.00\ &quot;€&quot;_-;_-* &quot;-&quot;??\ &quot;€&quot;_-;_-@_-"/>
    <numFmt numFmtId="169" formatCode="_-* #,##0.00\ _€_-;\-* #,##0.00\ _€_-;_-* &quot;-&quot;??\ _€_-;_-@_-"/>
    <numFmt numFmtId="170" formatCode="_-* #,##0.00\ _D_M_-;\-* #,##0.00\ _D_M_-;_-* &quot;-&quot;??\ _D_M_-;_-@_-"/>
    <numFmt numFmtId="171" formatCode="&quot;$&quot;#,##0"/>
    <numFmt numFmtId="172" formatCode="0.0%"/>
    <numFmt numFmtId="173" formatCode="#,##0_ ;\-#,##0\ "/>
    <numFmt numFmtId="174" formatCode="_-* 0.0,_-;[Red]\(\ 0.0,\);_-* &quot;-&quot;??_-;_-@_-"/>
    <numFmt numFmtId="175" formatCode="#,##0.00\ [$USD]"/>
    <numFmt numFmtId="176" formatCode="0.00000"/>
    <numFmt numFmtId="177" formatCode="0.0"/>
    <numFmt numFmtId="178" formatCode="_(&quot;$&quot;* #,##0_);_(&quot;$&quot;* \(#,##0\);_(&quot;$&quot;* &quot;-&quot;??_);_(@_)"/>
    <numFmt numFmtId="179" formatCode="_ &quot;R&quot;\ * #,##0.00_ ;_ &quot;R&quot;\ * \-#,##0.00_ ;_ &quot;R&quot;\ * &quot;-&quot;??_ ;_ @_ "/>
    <numFmt numFmtId="180" formatCode="_-[$$-409]* #,##0.00_ ;_-[$$-409]* \-#,##0.00\ ;_-[$$-409]* &quot;-&quot;??_ ;_-@_ "/>
    <numFmt numFmtId="181" formatCode="0.000"/>
    <numFmt numFmtId="182" formatCode="0.0000"/>
    <numFmt numFmtId="183" formatCode="#,##0.00\ _D_M"/>
    <numFmt numFmtId="184" formatCode="_([$$-409]* #,##0_);_([$$-409]* \(#,##0\);_([$$-409]* &quot;-&quot;_);_(@_)"/>
    <numFmt numFmtId="185" formatCode="#,##0.00\ _€"/>
    <numFmt numFmtId="186" formatCode="#,##0.000\ _€"/>
    <numFmt numFmtId="187" formatCode="_-[$€-2]\ * #,##0.00_-;\-[$€-2]\ * #,##0.00_-;_-[$€-2]\ * &quot;-&quot;??_-;_-@_-"/>
    <numFmt numFmtId="188" formatCode="_-[$$-409]* #\'##0.00_ ;_-[$$-409]* \-#\'##0.00\ ;_-[$$-409]* &quot;-&quot;??_ ;_-@_ "/>
    <numFmt numFmtId="189" formatCode="0.000000"/>
    <numFmt numFmtId="190" formatCode="_-[$$-409]* ###\'##0.0_ ;_-[$$-409]* \-###\'##0.0\ ;_-[$$-409]* &quot;-&quot;??_ ;_-@_ "/>
  </numFmts>
  <fonts count="12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10"/>
      <name val="Arial"/>
      <family val="2"/>
    </font>
    <font>
      <sz val="10"/>
      <name val="Arial"/>
      <family val="2"/>
    </font>
    <font>
      <sz val="10"/>
      <color indexed="8"/>
      <name val="MS Sans Serif"/>
      <family val="2"/>
    </font>
    <font>
      <u/>
      <sz val="10"/>
      <color indexed="12"/>
      <name val="MS Sans Serif"/>
      <family val="2"/>
    </font>
    <font>
      <b/>
      <sz val="8"/>
      <name val="Arial"/>
      <family val="2"/>
    </font>
    <font>
      <sz val="8"/>
      <color indexed="8"/>
      <name val="Arial"/>
      <family val="2"/>
    </font>
    <font>
      <sz val="8"/>
      <name val="Arial"/>
      <family val="2"/>
    </font>
    <font>
      <sz val="8"/>
      <color indexed="9"/>
      <name val="Arial"/>
      <family val="2"/>
    </font>
    <font>
      <sz val="8"/>
      <color indexed="12"/>
      <name val="Arial"/>
      <family val="2"/>
    </font>
    <font>
      <b/>
      <sz val="9"/>
      <color indexed="32"/>
      <name val="Tahoma"/>
      <family val="2"/>
    </font>
    <font>
      <u/>
      <sz val="8"/>
      <color indexed="12"/>
      <name val="Arial"/>
      <family val="2"/>
    </font>
    <font>
      <b/>
      <sz val="10"/>
      <name val="Arial"/>
      <family val="2"/>
    </font>
    <font>
      <b/>
      <i/>
      <sz val="8"/>
      <name val="Arial"/>
      <family val="2"/>
    </font>
    <font>
      <sz val="7"/>
      <name val="Lucida Console"/>
      <family val="3"/>
    </font>
    <font>
      <sz val="10"/>
      <color indexed="8"/>
      <name val="Arial"/>
      <family val="2"/>
    </font>
    <font>
      <sz val="11"/>
      <color indexed="8"/>
      <name val="Calibri"/>
      <family val="2"/>
    </font>
    <font>
      <sz val="10"/>
      <name val="Arial"/>
      <family val="2"/>
    </font>
    <font>
      <sz val="10"/>
      <name val="Arial"/>
      <family val="2"/>
    </font>
    <font>
      <b/>
      <sz val="16"/>
      <color indexed="56"/>
      <name val="Calibri"/>
      <family val="2"/>
    </font>
    <font>
      <b/>
      <vertAlign val="superscript"/>
      <sz val="11"/>
      <color indexed="56"/>
      <name val="Cambria"/>
      <family val="1"/>
    </font>
    <font>
      <b/>
      <sz val="11"/>
      <color indexed="56"/>
      <name val="Cambria"/>
      <family val="1"/>
    </font>
    <font>
      <sz val="12"/>
      <color indexed="8"/>
      <name val="Calibri"/>
      <family val="2"/>
    </font>
    <font>
      <sz val="11"/>
      <name val="Calibri"/>
      <family val="2"/>
    </font>
    <font>
      <sz val="12"/>
      <name val="Calibri"/>
      <family val="2"/>
    </font>
    <font>
      <b/>
      <sz val="12"/>
      <name val="Calibri"/>
      <family val="2"/>
    </font>
    <font>
      <b/>
      <sz val="12"/>
      <color indexed="8"/>
      <name val="Calibri"/>
      <family val="2"/>
    </font>
    <font>
      <sz val="12"/>
      <color indexed="30"/>
      <name val="Calibri"/>
      <family val="2"/>
    </font>
    <font>
      <sz val="8.4"/>
      <color indexed="8"/>
      <name val="Calibri"/>
      <family val="2"/>
    </font>
    <font>
      <sz val="8.4"/>
      <name val="Calibri"/>
      <family val="2"/>
    </font>
    <font>
      <sz val="9.6"/>
      <color indexed="8"/>
      <name val="Calibri"/>
      <family val="2"/>
    </font>
    <font>
      <sz val="10.8"/>
      <color indexed="8"/>
      <name val="Calibri"/>
      <family val="2"/>
    </font>
    <font>
      <sz val="9.6"/>
      <name val="Calibri"/>
      <family val="2"/>
    </font>
    <font>
      <sz val="11"/>
      <color indexed="30"/>
      <name val="Calibri"/>
      <family val="2"/>
    </font>
    <font>
      <sz val="10"/>
      <name val="Calibri"/>
      <family val="2"/>
    </font>
    <font>
      <sz val="12"/>
      <color indexed="10"/>
      <name val="Calibri"/>
      <family val="2"/>
    </font>
    <font>
      <b/>
      <sz val="11"/>
      <name val="Calibri"/>
      <family val="2"/>
    </font>
    <font>
      <sz val="8"/>
      <color rgb="FFFF0000"/>
      <name val="Arial"/>
      <family val="2"/>
    </font>
    <font>
      <sz val="11"/>
      <color theme="1"/>
      <name val="Calibri"/>
      <family val="2"/>
      <scheme val="minor"/>
    </font>
    <font>
      <sz val="11"/>
      <color rgb="FF9C0006"/>
      <name val="Calibri"/>
      <family val="2"/>
      <scheme val="minor"/>
    </font>
    <font>
      <b/>
      <sz val="11"/>
      <color theme="0"/>
      <name val="Calibri"/>
      <family val="2"/>
      <scheme val="minor"/>
    </font>
    <font>
      <sz val="11"/>
      <color rgb="FF006100"/>
      <name val="Calibri"/>
      <family val="2"/>
      <scheme val="minor"/>
    </font>
    <font>
      <u/>
      <sz val="10"/>
      <color theme="10"/>
      <name val="Arial"/>
      <family val="2"/>
    </font>
    <font>
      <u/>
      <sz val="7.5"/>
      <color theme="10"/>
      <name val="Arial"/>
      <family val="2"/>
    </font>
    <font>
      <sz val="11"/>
      <color theme="1"/>
      <name val="Arial"/>
      <family val="2"/>
    </font>
    <font>
      <sz val="10"/>
      <color rgb="FFFF0000"/>
      <name val="Arial"/>
      <family val="2"/>
    </font>
    <font>
      <sz val="10"/>
      <color theme="1"/>
      <name val="Arial"/>
      <family val="2"/>
    </font>
    <font>
      <sz val="12"/>
      <color theme="1"/>
      <name val="Calibri"/>
      <family val="2"/>
      <scheme val="minor"/>
    </font>
    <font>
      <sz val="11"/>
      <name val="Calibri"/>
      <family val="2"/>
      <scheme val="minor"/>
    </font>
    <font>
      <sz val="10"/>
      <color theme="1"/>
      <name val="Calibri"/>
      <family val="2"/>
      <scheme val="minor"/>
    </font>
    <font>
      <b/>
      <sz val="12"/>
      <color rgb="FF002060"/>
      <name val="Calibri"/>
      <family val="2"/>
      <scheme val="minor"/>
    </font>
    <font>
      <sz val="12"/>
      <name val="Calibri"/>
      <family val="2"/>
      <scheme val="minor"/>
    </font>
    <font>
      <sz val="18"/>
      <color theme="1"/>
      <name val="Calibri"/>
      <family val="2"/>
      <scheme val="minor"/>
    </font>
    <font>
      <sz val="11"/>
      <color rgb="FF000000"/>
      <name val="Calibri"/>
      <family val="2"/>
      <scheme val="minor"/>
    </font>
    <font>
      <sz val="10"/>
      <name val="Cambria"/>
      <family val="1"/>
      <scheme val="major"/>
    </font>
    <font>
      <b/>
      <sz val="18"/>
      <color rgb="FF002060"/>
      <name val="Calibri"/>
      <family val="2"/>
      <scheme val="minor"/>
    </font>
    <font>
      <b/>
      <sz val="16"/>
      <color rgb="FF002060"/>
      <name val="Calibri"/>
      <family val="2"/>
      <scheme val="minor"/>
    </font>
    <font>
      <sz val="18"/>
      <color rgb="FF002060"/>
      <name val="Calibri"/>
      <family val="2"/>
      <scheme val="minor"/>
    </font>
    <font>
      <b/>
      <sz val="20"/>
      <color rgb="FF002060"/>
      <name val="Calibri"/>
      <family val="2"/>
      <scheme val="minor"/>
    </font>
    <font>
      <b/>
      <sz val="16"/>
      <color rgb="FF002060"/>
      <name val="Calibri"/>
      <family val="2"/>
    </font>
    <font>
      <sz val="14"/>
      <color rgb="FF002060"/>
      <name val="Calibri"/>
      <family val="2"/>
    </font>
    <font>
      <b/>
      <sz val="11"/>
      <color rgb="FF002060"/>
      <name val="Cambria"/>
      <family val="1"/>
      <scheme val="major"/>
    </font>
    <font>
      <u/>
      <sz val="12"/>
      <color theme="10"/>
      <name val="Calibri"/>
      <family val="2"/>
      <scheme val="minor"/>
    </font>
    <font>
      <sz val="10"/>
      <color rgb="FF002060"/>
      <name val="Calibri"/>
      <family val="2"/>
      <scheme val="minor"/>
    </font>
    <font>
      <sz val="11"/>
      <color theme="1"/>
      <name val="Calibri"/>
      <family val="2"/>
    </font>
    <font>
      <b/>
      <sz val="24"/>
      <color rgb="FF002060"/>
      <name val="Calibri"/>
      <family val="2"/>
      <scheme val="minor"/>
    </font>
    <font>
      <u/>
      <sz val="10"/>
      <color rgb="FF002060"/>
      <name val="Arial"/>
      <family val="2"/>
    </font>
    <font>
      <sz val="11"/>
      <color rgb="FF000000"/>
      <name val="Calibri"/>
      <family val="2"/>
    </font>
    <font>
      <b/>
      <sz val="16"/>
      <color rgb="FF002060"/>
      <name val="Cambria"/>
      <family val="1"/>
      <scheme val="major"/>
    </font>
    <font>
      <sz val="12"/>
      <color rgb="FF000000"/>
      <name val="Calibri"/>
      <family val="2"/>
      <scheme val="minor"/>
    </font>
    <font>
      <sz val="12"/>
      <color rgb="FF3E3E3E"/>
      <name val="Calibri"/>
      <family val="2"/>
      <scheme val="minor"/>
    </font>
    <font>
      <sz val="12"/>
      <color rgb="FFFF0000"/>
      <name val="Calibri"/>
      <family val="2"/>
      <scheme val="minor"/>
    </font>
    <font>
      <sz val="12"/>
      <color theme="1"/>
      <name val="Calibri"/>
      <family val="2"/>
    </font>
    <font>
      <u/>
      <sz val="12"/>
      <color theme="10"/>
      <name val="Calibri"/>
      <family val="2"/>
    </font>
    <font>
      <u/>
      <sz val="12"/>
      <color rgb="FF0070C0"/>
      <name val="Calibri"/>
      <family val="2"/>
      <scheme val="minor"/>
    </font>
    <font>
      <b/>
      <sz val="22"/>
      <color indexed="56"/>
      <name val="Calibri"/>
      <family val="2"/>
      <scheme val="minor"/>
    </font>
    <font>
      <b/>
      <sz val="30"/>
      <color rgb="FF002060"/>
      <name val="Calibri"/>
      <family val="2"/>
      <scheme val="minor"/>
    </font>
    <font>
      <sz val="11"/>
      <color rgb="FF0070C0"/>
      <name val="Calibri"/>
      <family val="2"/>
      <scheme val="minor"/>
    </font>
    <font>
      <b/>
      <sz val="20"/>
      <color rgb="FF003366"/>
      <name val="Calibri"/>
      <family val="2"/>
      <scheme val="minor"/>
    </font>
    <font>
      <sz val="12"/>
      <color rgb="FF0070C0"/>
      <name val="Calibri"/>
      <family val="2"/>
      <scheme val="minor"/>
    </font>
    <font>
      <b/>
      <sz val="11"/>
      <color theme="1"/>
      <name val="Calibri"/>
      <family val="2"/>
    </font>
    <font>
      <sz val="11"/>
      <color rgb="FF0070C0"/>
      <name val="Calibri"/>
      <family val="2"/>
    </font>
    <font>
      <sz val="8.8000000000000007"/>
      <color theme="1"/>
      <name val="Calibri"/>
      <family val="2"/>
    </font>
    <font>
      <sz val="8.8000000000000007"/>
      <name val="Calibri"/>
      <family val="2"/>
    </font>
    <font>
      <sz val="12"/>
      <color rgb="FF0070C0"/>
      <name val="Calibri"/>
      <family val="2"/>
    </font>
    <font>
      <sz val="10"/>
      <name val="Arial"/>
      <family val="2"/>
    </font>
    <font>
      <b/>
      <sz val="18"/>
      <color rgb="FF003366"/>
      <name val="Calibri"/>
      <family val="2"/>
      <scheme val="minor"/>
    </font>
    <font>
      <b/>
      <sz val="12"/>
      <color rgb="FF003366"/>
      <name val="Calibri"/>
      <family val="2"/>
      <scheme val="minor"/>
    </font>
    <font>
      <u/>
      <sz val="11"/>
      <color theme="10"/>
      <name val="Arial"/>
      <family val="2"/>
    </font>
    <font>
      <u/>
      <sz val="11"/>
      <color rgb="FF0070C0"/>
      <name val="Calibri"/>
      <family val="2"/>
      <scheme val="minor"/>
    </font>
    <font>
      <b/>
      <sz val="9"/>
      <color rgb="FF003366"/>
      <name val="Calibri"/>
      <family val="2"/>
      <scheme val="minor"/>
    </font>
    <font>
      <b/>
      <u/>
      <sz val="9"/>
      <color rgb="FF0070C0"/>
      <name val="Calibri"/>
      <family val="2"/>
      <scheme val="minor"/>
    </font>
    <font>
      <u/>
      <sz val="11"/>
      <name val="Calibri"/>
      <family val="2"/>
      <scheme val="minor"/>
    </font>
    <font>
      <sz val="8.4"/>
      <color rgb="FF0070C0"/>
      <name val="Calibri"/>
      <family val="2"/>
    </font>
    <font>
      <sz val="11"/>
      <color rgb="FF00B050"/>
      <name val="Calibri"/>
      <family val="2"/>
    </font>
    <font>
      <sz val="11"/>
      <color rgb="FFE54DD3"/>
      <name val="Calibri"/>
      <family val="2"/>
    </font>
    <font>
      <u/>
      <sz val="11"/>
      <name val="Calibri"/>
      <family val="2"/>
    </font>
    <font>
      <b/>
      <sz val="11"/>
      <color theme="1"/>
      <name val="Calibri"/>
      <family val="2"/>
      <scheme val="minor"/>
    </font>
    <font>
      <sz val="9.35"/>
      <name val="Calibri"/>
      <family val="2"/>
    </font>
    <font>
      <b/>
      <sz val="15"/>
      <color rgb="FF002060"/>
      <name val="Calibri"/>
      <family val="2"/>
      <scheme val="minor"/>
    </font>
    <font>
      <b/>
      <sz val="18"/>
      <color indexed="56"/>
      <name val="Calibri"/>
      <family val="2"/>
      <scheme val="minor"/>
    </font>
    <font>
      <sz val="15"/>
      <color theme="1"/>
      <name val="Calibri"/>
      <family val="2"/>
      <scheme val="minor"/>
    </font>
    <font>
      <sz val="16"/>
      <name val="Arial"/>
      <family val="2"/>
    </font>
    <font>
      <sz val="16"/>
      <color theme="1"/>
      <name val="Calibri"/>
      <family val="2"/>
      <scheme val="minor"/>
    </font>
    <font>
      <b/>
      <u/>
      <sz val="11"/>
      <name val="Calibri"/>
      <family val="2"/>
    </font>
    <font>
      <u/>
      <sz val="11"/>
      <color theme="1"/>
      <name val="Calibri"/>
      <family val="2"/>
    </font>
    <font>
      <u/>
      <sz val="11"/>
      <color theme="1"/>
      <name val="Calibri"/>
      <family val="2"/>
      <scheme val="minor"/>
    </font>
    <font>
      <sz val="10"/>
      <color theme="10"/>
      <name val="Arial"/>
      <family val="2"/>
    </font>
    <font>
      <b/>
      <sz val="11"/>
      <name val="Calibri"/>
      <family val="2"/>
      <scheme val="minor"/>
    </font>
    <font>
      <b/>
      <u/>
      <sz val="11"/>
      <name val="Calibri"/>
      <family val="2"/>
      <scheme val="minor"/>
    </font>
  </fonts>
  <fills count="27">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31"/>
        <bgColor indexed="64"/>
      </patternFill>
    </fill>
    <fill>
      <patternFill patternType="solid">
        <fgColor indexed="9"/>
        <bgColor indexed="64"/>
      </patternFill>
    </fill>
    <fill>
      <patternFill patternType="solid">
        <fgColor theme="0" tint="-0.14996795556505021"/>
        <bgColor indexed="64"/>
      </patternFill>
    </fill>
    <fill>
      <patternFill patternType="solid">
        <fgColor rgb="FFFFC7CE"/>
      </patternFill>
    </fill>
    <fill>
      <patternFill patternType="solid">
        <fgColor rgb="FFA5A5A5"/>
      </patternFill>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rgb="FFFFFFFF"/>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bgColor theme="0"/>
      </patternFill>
    </fill>
    <fill>
      <patternFill patternType="solid">
        <fgColor theme="5" tint="0.79998168889431442"/>
        <bgColor indexed="64"/>
      </patternFill>
    </fill>
    <fill>
      <patternFill patternType="solid">
        <fgColor theme="9" tint="0.79998168889431442"/>
        <bgColor indexed="64"/>
      </patternFill>
    </fill>
  </fills>
  <borders count="120">
    <border>
      <left/>
      <right/>
      <top/>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dotted">
        <color indexed="64"/>
      </right>
      <top/>
      <bottom/>
      <diagonal/>
    </border>
    <border>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double">
        <color rgb="FF3F3F3F"/>
      </left>
      <right style="double">
        <color rgb="FF3F3F3F"/>
      </right>
      <top style="double">
        <color rgb="FF3F3F3F"/>
      </top>
      <bottom style="double">
        <color rgb="FF3F3F3F"/>
      </bottom>
      <diagonal/>
    </border>
    <border>
      <left/>
      <right/>
      <top/>
      <bottom style="medium">
        <color theme="0"/>
      </bottom>
      <diagonal/>
    </border>
    <border>
      <left/>
      <right/>
      <top style="medium">
        <color theme="0"/>
      </top>
      <bottom style="medium">
        <color theme="0"/>
      </bottom>
      <diagonal/>
    </border>
    <border>
      <left/>
      <right/>
      <top style="medium">
        <color theme="0"/>
      </top>
      <bottom/>
      <diagonal/>
    </border>
    <border>
      <left style="medium">
        <color theme="5" tint="-0.499984740745262"/>
      </left>
      <right/>
      <top style="medium">
        <color theme="5" tint="-0.499984740745262"/>
      </top>
      <bottom style="medium">
        <color theme="5" tint="-0.499984740745262"/>
      </bottom>
      <diagonal/>
    </border>
    <border>
      <left/>
      <right/>
      <top style="medium">
        <color theme="5" tint="-0.499984740745262"/>
      </top>
      <bottom style="medium">
        <color theme="5" tint="-0.499984740745262"/>
      </bottom>
      <diagonal/>
    </border>
    <border>
      <left/>
      <right style="medium">
        <color theme="5" tint="-0.499984740745262"/>
      </right>
      <top style="medium">
        <color theme="5" tint="-0.499984740745262"/>
      </top>
      <bottom style="medium">
        <color theme="5" tint="-0.499984740745262"/>
      </bottom>
      <diagonal/>
    </border>
    <border>
      <left style="medium">
        <color theme="5" tint="-0.499984740745262"/>
      </left>
      <right style="medium">
        <color theme="5" tint="-0.499984740745262"/>
      </right>
      <top style="medium">
        <color theme="5" tint="-0.499984740745262"/>
      </top>
      <bottom style="medium">
        <color theme="5" tint="-0.499984740745262"/>
      </bottom>
      <diagonal/>
    </border>
    <border>
      <left style="medium">
        <color theme="5" tint="-0.499984740745262"/>
      </left>
      <right style="medium">
        <color theme="5" tint="-0.499984740745262"/>
      </right>
      <top style="medium">
        <color theme="5" tint="-0.499984740745262"/>
      </top>
      <bottom style="medium">
        <color theme="6" tint="-0.499984740745262"/>
      </bottom>
      <diagonal/>
    </border>
    <border>
      <left style="medium">
        <color rgb="FF666666"/>
      </left>
      <right style="medium">
        <color rgb="FF666666"/>
      </right>
      <top style="medium">
        <color rgb="FF666666"/>
      </top>
      <bottom/>
      <diagonal/>
    </border>
    <border>
      <left style="medium">
        <color indexed="64"/>
      </left>
      <right style="medium">
        <color indexed="64"/>
      </right>
      <top style="medium">
        <color indexed="64"/>
      </top>
      <bottom style="medium">
        <color theme="5" tint="-0.499984740745262"/>
      </bottom>
      <diagonal/>
    </border>
    <border>
      <left style="medium">
        <color theme="5" tint="-0.499984740745262"/>
      </left>
      <right style="medium">
        <color theme="5" tint="-0.499984740745262"/>
      </right>
      <top style="medium">
        <color theme="5" tint="-0.499984740745262"/>
      </top>
      <bottom/>
      <diagonal/>
    </border>
    <border>
      <left style="medium">
        <color theme="5" tint="-0.499984740745262"/>
      </left>
      <right/>
      <top style="medium">
        <color theme="5" tint="-0.499984740745262"/>
      </top>
      <bottom/>
      <diagonal/>
    </border>
    <border>
      <left style="thin">
        <color indexed="64"/>
      </left>
      <right style="medium">
        <color indexed="64"/>
      </right>
      <top style="medium">
        <color theme="5" tint="-0.499984740745262"/>
      </top>
      <bottom/>
      <diagonal/>
    </border>
    <border>
      <left style="medium">
        <color rgb="FF666666"/>
      </left>
      <right style="medium">
        <color rgb="FF666666"/>
      </right>
      <top/>
      <bottom/>
      <diagonal/>
    </border>
    <border>
      <left style="medium">
        <color indexed="64"/>
      </left>
      <right style="medium">
        <color theme="5" tint="-0.499984740745262"/>
      </right>
      <top style="medium">
        <color theme="5" tint="-0.499984740745262"/>
      </top>
      <bottom/>
      <diagonal/>
    </border>
    <border>
      <left style="medium">
        <color theme="5" tint="-0.499984740745262"/>
      </left>
      <right style="medium">
        <color theme="5" tint="-0.499984740745262"/>
      </right>
      <top/>
      <bottom style="medium">
        <color theme="5" tint="-0.499984740745262"/>
      </bottom>
      <diagonal/>
    </border>
    <border>
      <left/>
      <right/>
      <top style="medium">
        <color theme="5" tint="-0.499984740745262"/>
      </top>
      <bottom/>
      <diagonal/>
    </border>
    <border>
      <left style="medium">
        <color indexed="64"/>
      </left>
      <right style="medium">
        <color indexed="64"/>
      </right>
      <top style="medium">
        <color theme="5" tint="-0.499984740745262"/>
      </top>
      <bottom style="medium">
        <color theme="5" tint="-0.499984740745262"/>
      </bottom>
      <diagonal/>
    </border>
    <border>
      <left/>
      <right style="medium">
        <color theme="5" tint="-0.499984740745262"/>
      </right>
      <top style="medium">
        <color theme="5" tint="-0.499984740745262"/>
      </top>
      <bottom style="medium">
        <color theme="6" tint="-0.499984740745262"/>
      </bottom>
      <diagonal/>
    </border>
    <border>
      <left style="thin">
        <color rgb="FF000000"/>
      </left>
      <right style="thin">
        <color rgb="FF000000"/>
      </right>
      <top style="thin">
        <color rgb="FF000000"/>
      </top>
      <bottom style="thin">
        <color rgb="FF000000"/>
      </bottom>
      <diagonal/>
    </border>
    <border>
      <left/>
      <right style="medium">
        <color theme="5" tint="-0.499984740745262"/>
      </right>
      <top style="medium">
        <color theme="5" tint="-0.499984740745262"/>
      </top>
      <bottom/>
      <diagonal/>
    </border>
    <border>
      <left style="medium">
        <color theme="5" tint="-0.499984740745262"/>
      </left>
      <right style="medium">
        <color theme="5" tint="-0.499984740745262"/>
      </right>
      <top style="medium">
        <color indexed="64"/>
      </top>
      <bottom style="medium">
        <color theme="5" tint="-0.499984740745262"/>
      </bottom>
      <diagonal/>
    </border>
    <border>
      <left style="medium">
        <color theme="5" tint="-0.499984740745262"/>
      </left>
      <right/>
      <top style="medium">
        <color indexed="64"/>
      </top>
      <bottom style="medium">
        <color theme="5" tint="-0.499984740745262"/>
      </bottom>
      <diagonal/>
    </border>
    <border>
      <left style="medium">
        <color indexed="64"/>
      </left>
      <right style="medium">
        <color indexed="64"/>
      </right>
      <top/>
      <bottom style="medium">
        <color theme="5" tint="-0.499984740745262"/>
      </bottom>
      <diagonal/>
    </border>
    <border>
      <left style="medium">
        <color theme="5" tint="-0.499984740745262"/>
      </left>
      <right style="medium">
        <color theme="5" tint="-0.499984740745262"/>
      </right>
      <top/>
      <bottom/>
      <diagonal/>
    </border>
    <border>
      <left/>
      <right style="medium">
        <color theme="5" tint="-0.499984740745262"/>
      </right>
      <top style="medium">
        <color indexed="64"/>
      </top>
      <bottom style="medium">
        <color theme="5" tint="-0.499984740745262"/>
      </bottom>
      <diagonal/>
    </border>
    <border>
      <left/>
      <right style="medium">
        <color indexed="64"/>
      </right>
      <top style="thin">
        <color indexed="64"/>
      </top>
      <bottom style="medium">
        <color indexed="64"/>
      </bottom>
      <diagonal/>
    </border>
    <border>
      <left style="medium">
        <color indexed="64"/>
      </left>
      <right style="medium">
        <color indexed="64"/>
      </right>
      <top style="medium">
        <color theme="5" tint="-0.499984740745262"/>
      </top>
      <bottom/>
      <diagonal/>
    </border>
    <border>
      <left/>
      <right style="medium">
        <color theme="5" tint="-0.499984740745262"/>
      </right>
      <top style="medium">
        <color indexed="64"/>
      </top>
      <bottom style="medium">
        <color indexed="64"/>
      </bottom>
      <diagonal/>
    </border>
    <border>
      <left style="medium">
        <color indexed="64"/>
      </left>
      <right style="medium">
        <color theme="5" tint="-0.499984740745262"/>
      </right>
      <top style="medium">
        <color indexed="64"/>
      </top>
      <bottom style="medium">
        <color theme="6" tint="-0.499984740745262"/>
      </bottom>
      <diagonal/>
    </border>
    <border>
      <left style="medium">
        <color theme="5" tint="-0.499984740745262"/>
      </left>
      <right style="medium">
        <color theme="5" tint="-0.499984740745262"/>
      </right>
      <top style="medium">
        <color indexed="64"/>
      </top>
      <bottom style="medium">
        <color theme="6" tint="-0.499984740745262"/>
      </bottom>
      <diagonal/>
    </border>
    <border>
      <left style="medium">
        <color theme="5" tint="-0.499984740745262"/>
      </left>
      <right style="medium">
        <color indexed="64"/>
      </right>
      <top style="medium">
        <color indexed="64"/>
      </top>
      <bottom style="medium">
        <color theme="6" tint="-0.499984740745262"/>
      </bottom>
      <diagonal/>
    </border>
    <border>
      <left style="medium">
        <color theme="5" tint="-0.499984740745262"/>
      </left>
      <right style="medium">
        <color indexed="64"/>
      </right>
      <top style="medium">
        <color theme="5" tint="-0.499984740745262"/>
      </top>
      <bottom/>
      <diagonal/>
    </border>
    <border>
      <left style="medium">
        <color indexed="64"/>
      </left>
      <right/>
      <top style="medium">
        <color theme="5" tint="-0.499984740745262"/>
      </top>
      <bottom style="medium">
        <color indexed="64"/>
      </bottom>
      <diagonal/>
    </border>
    <border>
      <left style="medium">
        <color indexed="64"/>
      </left>
      <right/>
      <top style="thin">
        <color indexed="64"/>
      </top>
      <bottom/>
      <diagonal/>
    </border>
    <border>
      <left style="medium">
        <color theme="5" tint="-0.499984740745262"/>
      </left>
      <right/>
      <top style="medium">
        <color indexed="64"/>
      </top>
      <bottom style="medium">
        <color theme="6" tint="-0.499984740745262"/>
      </bottom>
      <diagonal/>
    </border>
    <border>
      <left style="medium">
        <color theme="5" tint="-0.499984740745262"/>
      </left>
      <right style="medium">
        <color indexed="64"/>
      </right>
      <top style="medium">
        <color indexed="64"/>
      </top>
      <bottom/>
      <diagonal/>
    </border>
    <border>
      <left/>
      <right/>
      <top style="thin">
        <color rgb="FF000000"/>
      </top>
      <bottom style="thin">
        <color rgb="FF000000"/>
      </bottom>
      <diagonal/>
    </border>
    <border>
      <left/>
      <right/>
      <top style="thin">
        <color rgb="FF000000"/>
      </top>
      <bottom style="medium">
        <color indexed="64"/>
      </bottom>
      <diagonal/>
    </border>
    <border>
      <left style="dotted">
        <color indexed="64"/>
      </left>
      <right/>
      <top/>
      <bottom/>
      <diagonal/>
    </border>
  </borders>
  <cellStyleXfs count="117">
    <xf numFmtId="0" fontId="0" fillId="0" borderId="0"/>
    <xf numFmtId="0" fontId="19" fillId="6" borderId="77"/>
    <xf numFmtId="9" fontId="51" fillId="3" borderId="78">
      <alignment horizontal="center" vertical="center"/>
      <protection locked="0"/>
    </xf>
    <xf numFmtId="0" fontId="19" fillId="6" borderId="77" applyProtection="0">
      <alignment horizontal="center" vertical="center"/>
    </xf>
    <xf numFmtId="0" fontId="20" fillId="0" borderId="1" applyBorder="0" applyAlignment="0">
      <alignment horizontal="right" vertical="top" wrapText="1"/>
      <protection locked="0"/>
    </xf>
    <xf numFmtId="3" fontId="21" fillId="4" borderId="0">
      <alignment horizontal="center"/>
    </xf>
    <xf numFmtId="166" fontId="21" fillId="4" borderId="0">
      <alignment horizontal="center"/>
    </xf>
    <xf numFmtId="9" fontId="21" fillId="4" borderId="0">
      <alignment horizontal="center"/>
    </xf>
    <xf numFmtId="0" fontId="22" fillId="0" borderId="0" applyProtection="0">
      <protection locked="0"/>
    </xf>
    <xf numFmtId="171" fontId="19" fillId="5" borderId="0">
      <alignment horizontal="center"/>
    </xf>
    <xf numFmtId="3" fontId="23" fillId="0" borderId="0">
      <alignment horizontal="center" vertical="center"/>
      <protection locked="0"/>
    </xf>
    <xf numFmtId="3" fontId="23" fillId="0" borderId="0">
      <alignment horizontal="center" vertical="center"/>
      <protection locked="0"/>
    </xf>
    <xf numFmtId="166" fontId="23" fillId="0" borderId="0">
      <alignment horizontal="center" vertical="center"/>
      <protection locked="0"/>
    </xf>
    <xf numFmtId="166" fontId="23" fillId="0" borderId="0">
      <alignment horizontal="center" vertical="center"/>
      <protection locked="0"/>
    </xf>
    <xf numFmtId="172" fontId="23" fillId="0" borderId="0">
      <alignment horizontal="center" vertical="center"/>
      <protection locked="0"/>
    </xf>
    <xf numFmtId="172" fontId="23" fillId="0" borderId="0">
      <alignment horizontal="center" vertical="center"/>
      <protection locked="0"/>
    </xf>
    <xf numFmtId="49" fontId="24" fillId="2" borderId="0">
      <alignment horizontal="left"/>
    </xf>
    <xf numFmtId="1" fontId="20" fillId="3" borderId="0">
      <alignment horizontal="center" vertical="center"/>
      <protection locked="0"/>
    </xf>
    <xf numFmtId="9" fontId="21" fillId="3" borderId="0">
      <alignment horizontal="center"/>
      <protection locked="0"/>
    </xf>
    <xf numFmtId="49" fontId="25" fillId="5" borderId="0">
      <alignment horizontal="left" vertical="center" wrapText="1"/>
      <protection locked="0"/>
    </xf>
    <xf numFmtId="49" fontId="25" fillId="5" borderId="0">
      <alignment horizontal="left" vertical="center" wrapText="1"/>
    </xf>
    <xf numFmtId="166" fontId="21" fillId="0" borderId="2">
      <alignment horizontal="center" vertical="center"/>
    </xf>
    <xf numFmtId="173" fontId="21" fillId="0" borderId="2" applyBorder="0">
      <alignment horizontal="center" vertical="center"/>
    </xf>
    <xf numFmtId="49" fontId="26" fillId="0" borderId="0"/>
    <xf numFmtId="49" fontId="26" fillId="0" borderId="0">
      <alignment horizontal="left"/>
    </xf>
    <xf numFmtId="49" fontId="21" fillId="0" borderId="0">
      <alignment horizontal="left"/>
    </xf>
    <xf numFmtId="49" fontId="21" fillId="0" borderId="0">
      <alignment horizontal="left"/>
    </xf>
    <xf numFmtId="49" fontId="26" fillId="0" borderId="0">
      <alignment horizontal="left"/>
    </xf>
    <xf numFmtId="49" fontId="27" fillId="0" borderId="0">
      <alignment horizontal="left"/>
    </xf>
    <xf numFmtId="0" fontId="20" fillId="0" borderId="0">
      <protection locked="0"/>
    </xf>
    <xf numFmtId="0" fontId="20" fillId="0" borderId="0">
      <protection locked="0"/>
    </xf>
    <xf numFmtId="0" fontId="21" fillId="0" borderId="0" applyProtection="0"/>
    <xf numFmtId="0" fontId="20" fillId="0" borderId="0">
      <protection locked="0"/>
    </xf>
    <xf numFmtId="0" fontId="20" fillId="0" borderId="0">
      <protection locked="0"/>
    </xf>
    <xf numFmtId="0" fontId="20" fillId="0" borderId="0">
      <protection locked="0"/>
    </xf>
    <xf numFmtId="0" fontId="19" fillId="0" borderId="0">
      <alignment horizontal="center" vertical="center"/>
    </xf>
    <xf numFmtId="0" fontId="19" fillId="0" borderId="0">
      <alignment horizontal="center" vertical="center"/>
    </xf>
    <xf numFmtId="0" fontId="53" fillId="7" borderId="0" applyNumberFormat="0" applyBorder="0" applyAlignment="0" applyProtection="0"/>
    <xf numFmtId="0" fontId="54" fillId="8" borderId="79" applyNumberFormat="0" applyAlignment="0" applyProtection="0"/>
    <xf numFmtId="169"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9" fontId="52" fillId="0" borderId="0" applyFont="0" applyFill="0" applyBorder="0" applyAlignment="0" applyProtection="0"/>
    <xf numFmtId="164" fontId="14" fillId="0" borderId="0" applyFont="0" applyFill="0" applyBorder="0" applyAlignment="0" applyProtection="0"/>
    <xf numFmtId="169" fontId="52" fillId="0" borderId="0" applyFont="0" applyFill="0" applyBorder="0" applyAlignment="0" applyProtection="0"/>
    <xf numFmtId="169" fontId="30" fillId="0" borderId="0" applyFont="0" applyFill="0" applyBorder="0" applyAlignment="0" applyProtection="0"/>
    <xf numFmtId="169" fontId="13" fillId="0" borderId="0" applyFont="0" applyFill="0" applyBorder="0" applyAlignment="0" applyProtection="0"/>
    <xf numFmtId="169" fontId="30" fillId="0" borderId="0" applyFont="0" applyFill="0" applyBorder="0" applyAlignment="0" applyProtection="0"/>
    <xf numFmtId="169" fontId="13"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52" fillId="0" borderId="0" applyFont="0" applyFill="0" applyBorder="0" applyAlignment="0" applyProtection="0"/>
    <xf numFmtId="165" fontId="52" fillId="0" borderId="0" applyFont="0" applyFill="0" applyBorder="0" applyAlignment="0" applyProtection="0"/>
    <xf numFmtId="165" fontId="30" fillId="0" borderId="0" applyFont="0" applyFill="0" applyBorder="0" applyAlignment="0" applyProtection="0"/>
    <xf numFmtId="165" fontId="13" fillId="0" borderId="0" applyFont="0" applyFill="0" applyBorder="0" applyAlignment="0" applyProtection="0"/>
    <xf numFmtId="165" fontId="30" fillId="0" borderId="0" applyFont="0" applyFill="0" applyBorder="0" applyAlignment="0" applyProtection="0"/>
    <xf numFmtId="165" fontId="13" fillId="0" borderId="0" applyFont="0" applyFill="0" applyBorder="0" applyAlignment="0" applyProtection="0"/>
    <xf numFmtId="165" fontId="14" fillId="0" borderId="0" applyFont="0" applyFill="0" applyBorder="0" applyAlignment="0" applyProtection="0"/>
    <xf numFmtId="167" fontId="14" fillId="0" borderId="0" applyFont="0" applyFill="0" applyBorder="0" applyAlignment="0" applyProtection="0"/>
    <xf numFmtId="170" fontId="14" fillId="0" borderId="0" applyFont="0" applyFill="0" applyBorder="0" applyAlignment="0" applyProtection="0"/>
    <xf numFmtId="168" fontId="15" fillId="0" borderId="0" applyFont="0" applyFill="0" applyBorder="0" applyAlignment="0" applyProtection="0"/>
    <xf numFmtId="168" fontId="14" fillId="0" borderId="0" applyFont="0" applyFill="0" applyBorder="0" applyAlignment="0" applyProtection="0"/>
    <xf numFmtId="0" fontId="14" fillId="0" borderId="0"/>
    <xf numFmtId="0" fontId="14" fillId="0" borderId="0"/>
    <xf numFmtId="0" fontId="55" fillId="9" borderId="0" applyNumberFormat="0" applyBorder="0" applyAlignment="0" applyProtection="0"/>
    <xf numFmtId="0" fontId="56" fillId="0" borderId="0" applyNumberFormat="0" applyFill="0" applyBorder="0" applyAlignment="0" applyProtection="0"/>
    <xf numFmtId="0" fontId="57"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52" fillId="0" borderId="0"/>
    <xf numFmtId="0" fontId="52" fillId="0" borderId="0"/>
    <xf numFmtId="0" fontId="14" fillId="0" borderId="0"/>
    <xf numFmtId="0" fontId="52" fillId="0" borderId="0"/>
    <xf numFmtId="0" fontId="52" fillId="0" borderId="0"/>
    <xf numFmtId="0" fontId="52" fillId="0" borderId="0"/>
    <xf numFmtId="0" fontId="52" fillId="0" borderId="0"/>
    <xf numFmtId="0" fontId="15" fillId="0" borderId="0"/>
    <xf numFmtId="0" fontId="17" fillId="0" borderId="0"/>
    <xf numFmtId="0" fontId="17" fillId="0" borderId="0"/>
    <xf numFmtId="0" fontId="21" fillId="0" borderId="0"/>
    <xf numFmtId="0" fontId="21" fillId="0" borderId="0"/>
    <xf numFmtId="0" fontId="52" fillId="0" borderId="0"/>
    <xf numFmtId="0" fontId="52" fillId="0" borderId="0"/>
    <xf numFmtId="0" fontId="14" fillId="0" borderId="0"/>
    <xf numFmtId="0" fontId="31" fillId="0" borderId="0"/>
    <xf numFmtId="0" fontId="14" fillId="0" borderId="0"/>
    <xf numFmtId="0" fontId="52" fillId="0" borderId="0"/>
    <xf numFmtId="0" fontId="17" fillId="0" borderId="0"/>
    <xf numFmtId="0" fontId="17" fillId="0" borderId="0"/>
    <xf numFmtId="0" fontId="14" fillId="0" borderId="0"/>
    <xf numFmtId="0" fontId="52" fillId="0" borderId="0"/>
    <xf numFmtId="0" fontId="14" fillId="0" borderId="0"/>
    <xf numFmtId="0" fontId="14" fillId="0" borderId="0"/>
    <xf numFmtId="0" fontId="52" fillId="0" borderId="0"/>
    <xf numFmtId="0" fontId="52" fillId="0" borderId="0"/>
    <xf numFmtId="0" fontId="58" fillId="0" borderId="0"/>
    <xf numFmtId="0" fontId="14" fillId="0" borderId="0"/>
    <xf numFmtId="0" fontId="52" fillId="0" borderId="0"/>
    <xf numFmtId="0" fontId="14" fillId="0" borderId="0"/>
    <xf numFmtId="0" fontId="52" fillId="0" borderId="0"/>
    <xf numFmtId="0" fontId="52" fillId="0" borderId="0"/>
    <xf numFmtId="0" fontId="52" fillId="0" borderId="0"/>
    <xf numFmtId="0" fontId="17" fillId="0" borderId="0"/>
    <xf numFmtId="9" fontId="32" fillId="0" borderId="0" applyFont="0" applyFill="0" applyBorder="0" applyAlignment="0" applyProtection="0"/>
    <xf numFmtId="9" fontId="21" fillId="0" borderId="0" applyFont="0" applyFill="0" applyBorder="0" applyAlignment="0" applyProtection="0"/>
    <xf numFmtId="9" fontId="14" fillId="0" borderId="0" applyFont="0" applyFill="0" applyBorder="0" applyAlignment="0" applyProtection="0"/>
    <xf numFmtId="174" fontId="28" fillId="0" borderId="0"/>
    <xf numFmtId="0" fontId="14" fillId="0" borderId="0"/>
    <xf numFmtId="0" fontId="16" fillId="0" borderId="0"/>
    <xf numFmtId="0" fontId="14" fillId="0" borderId="0"/>
    <xf numFmtId="0" fontId="29" fillId="0" borderId="0">
      <alignment vertical="top"/>
    </xf>
    <xf numFmtId="166" fontId="21" fillId="3" borderId="0">
      <alignment horizontal="center" vertical="center"/>
      <protection locked="0"/>
    </xf>
    <xf numFmtId="165" fontId="14" fillId="0" borderId="0" applyFont="0" applyFill="0" applyBorder="0" applyAlignment="0" applyProtection="0"/>
    <xf numFmtId="179" fontId="14" fillId="0" borderId="0" applyFont="0" applyFill="0" applyBorder="0" applyAlignment="0" applyProtection="0"/>
    <xf numFmtId="167" fontId="14" fillId="0" borderId="0" applyFont="0" applyFill="0" applyBorder="0" applyAlignment="0" applyProtection="0"/>
    <xf numFmtId="0" fontId="14" fillId="0" borderId="0"/>
    <xf numFmtId="43" fontId="99" fillId="0" borderId="0" applyFont="0" applyFill="0" applyBorder="0" applyAlignment="0" applyProtection="0"/>
  </cellStyleXfs>
  <cellXfs count="1214">
    <xf numFmtId="0" fontId="0" fillId="0" borderId="0" xfId="0"/>
    <xf numFmtId="0" fontId="14" fillId="0" borderId="0" xfId="0" applyFont="1" applyAlignment="1">
      <alignment wrapText="1"/>
    </xf>
    <xf numFmtId="1" fontId="0" fillId="0" borderId="0" xfId="0" applyNumberFormat="1"/>
    <xf numFmtId="49" fontId="14" fillId="0" borderId="0" xfId="0" applyNumberFormat="1" applyFont="1"/>
    <xf numFmtId="0" fontId="14" fillId="0" borderId="0" xfId="0" applyFont="1"/>
    <xf numFmtId="49" fontId="0" fillId="0" borderId="0" xfId="0" applyNumberFormat="1"/>
    <xf numFmtId="1" fontId="59" fillId="0" borderId="0" xfId="0" applyNumberFormat="1" applyFont="1"/>
    <xf numFmtId="1" fontId="0" fillId="0" borderId="0" xfId="105" applyNumberFormat="1" applyFont="1"/>
    <xf numFmtId="0" fontId="0" fillId="10" borderId="3" xfId="0" applyFill="1" applyBorder="1" applyAlignment="1">
      <alignment vertical="center"/>
    </xf>
    <xf numFmtId="0" fontId="0" fillId="10" borderId="4" xfId="0" applyFill="1" applyBorder="1" applyAlignment="1">
      <alignment vertical="center" wrapText="1"/>
    </xf>
    <xf numFmtId="1" fontId="0" fillId="0" borderId="0" xfId="0" applyNumberFormat="1" applyAlignment="1">
      <alignment horizontal="center"/>
    </xf>
    <xf numFmtId="0" fontId="60" fillId="11" borderId="0" xfId="0" applyFont="1" applyFill="1" applyAlignment="1">
      <alignment vertical="center" wrapText="1"/>
    </xf>
    <xf numFmtId="0" fontId="0" fillId="10" borderId="4" xfId="0" applyFill="1" applyBorder="1" applyAlignment="1">
      <alignment vertical="center"/>
    </xf>
    <xf numFmtId="0" fontId="61" fillId="0" borderId="3" xfId="0" applyFont="1" applyBorder="1" applyAlignment="1">
      <alignment horizontal="left" vertical="center" wrapText="1"/>
    </xf>
    <xf numFmtId="0" fontId="61" fillId="0" borderId="5" xfId="0" applyFont="1" applyBorder="1" applyAlignment="1">
      <alignment horizontal="left" vertical="center" wrapText="1"/>
    </xf>
    <xf numFmtId="0" fontId="62" fillId="0" borderId="3" xfId="0" applyFont="1" applyBorder="1" applyAlignment="1">
      <alignment horizontal="left" vertical="center" wrapText="1"/>
    </xf>
    <xf numFmtId="0" fontId="62" fillId="11" borderId="3" xfId="0" applyFont="1" applyFill="1" applyBorder="1" applyAlignment="1">
      <alignment horizontal="left" vertical="center" wrapText="1"/>
    </xf>
    <xf numFmtId="0" fontId="62" fillId="0" borderId="3" xfId="0" applyFont="1" applyBorder="1" applyAlignment="1">
      <alignment horizontal="center" vertical="center" wrapText="1"/>
    </xf>
    <xf numFmtId="0" fontId="62" fillId="0" borderId="11" xfId="0" applyFont="1" applyBorder="1" applyAlignment="1">
      <alignment horizontal="center" vertical="center" wrapText="1"/>
    </xf>
    <xf numFmtId="0" fontId="62" fillId="0" borderId="9" xfId="0" applyFont="1" applyBorder="1" applyAlignment="1">
      <alignment horizontal="left" vertical="center" wrapText="1"/>
    </xf>
    <xf numFmtId="0" fontId="62" fillId="0" borderId="4" xfId="0" applyFont="1" applyBorder="1" applyAlignment="1">
      <alignment horizontal="left" vertical="center" wrapText="1"/>
    </xf>
    <xf numFmtId="0" fontId="62" fillId="11" borderId="3" xfId="0" applyFont="1" applyFill="1" applyBorder="1" applyAlignment="1">
      <alignment vertical="center" wrapText="1"/>
    </xf>
    <xf numFmtId="0" fontId="62" fillId="0" borderId="20" xfId="0" applyFont="1" applyBorder="1" applyAlignment="1">
      <alignment horizontal="left" vertical="center" wrapText="1"/>
    </xf>
    <xf numFmtId="0" fontId="62" fillId="0" borderId="21" xfId="0" applyFont="1" applyBorder="1" applyAlignment="1">
      <alignment horizontal="left" vertical="center" wrapText="1"/>
    </xf>
    <xf numFmtId="0" fontId="61" fillId="11" borderId="17" xfId="0" applyFont="1" applyFill="1" applyBorder="1" applyAlignment="1">
      <alignment horizontal="left" vertical="center" wrapText="1"/>
    </xf>
    <xf numFmtId="0" fontId="63" fillId="11" borderId="0" xfId="0" applyFont="1" applyFill="1" applyAlignment="1">
      <alignment vertical="center" wrapText="1"/>
    </xf>
    <xf numFmtId="0" fontId="64" fillId="11" borderId="0" xfId="0" applyFont="1" applyFill="1" applyAlignment="1" applyProtection="1">
      <alignment vertical="center" wrapText="1"/>
      <protection locked="0"/>
    </xf>
    <xf numFmtId="1" fontId="61" fillId="0" borderId="16" xfId="0" applyNumberFormat="1" applyFont="1" applyBorder="1" applyAlignment="1">
      <alignment horizontal="left" vertical="center" wrapText="1"/>
    </xf>
    <xf numFmtId="0" fontId="61" fillId="11" borderId="17" xfId="0" applyFont="1" applyFill="1" applyBorder="1" applyAlignment="1">
      <alignment horizontal="center" vertical="center" wrapText="1"/>
    </xf>
    <xf numFmtId="0" fontId="61" fillId="0" borderId="22" xfId="0" applyFont="1" applyBorder="1" applyAlignment="1">
      <alignment horizontal="left" vertical="center" wrapText="1"/>
    </xf>
    <xf numFmtId="0" fontId="61" fillId="0" borderId="17" xfId="0" applyFont="1" applyBorder="1" applyAlignment="1">
      <alignment horizontal="center" vertical="center" wrapText="1"/>
    </xf>
    <xf numFmtId="2" fontId="61" fillId="0" borderId="16" xfId="0" applyNumberFormat="1" applyFont="1" applyBorder="1" applyAlignment="1">
      <alignment horizontal="center" vertical="center" wrapText="1"/>
    </xf>
    <xf numFmtId="178" fontId="61" fillId="0" borderId="22" xfId="50" applyNumberFormat="1" applyFont="1" applyBorder="1" applyAlignment="1">
      <alignment horizontal="left" vertical="center" wrapText="1"/>
    </xf>
    <xf numFmtId="0" fontId="61" fillId="0" borderId="23" xfId="0" applyFont="1" applyBorder="1" applyAlignment="1">
      <alignment horizontal="left" vertical="center" wrapText="1"/>
    </xf>
    <xf numFmtId="1" fontId="61" fillId="0" borderId="9" xfId="0" applyNumberFormat="1" applyFont="1" applyBorder="1" applyAlignment="1">
      <alignment horizontal="center" vertical="center" wrapText="1"/>
    </xf>
    <xf numFmtId="0" fontId="61" fillId="0" borderId="18" xfId="0" applyFont="1" applyBorder="1" applyAlignment="1">
      <alignment horizontal="center" vertical="center" wrapText="1"/>
    </xf>
    <xf numFmtId="1" fontId="61" fillId="0" borderId="10" xfId="0" applyNumberFormat="1" applyFont="1" applyBorder="1" applyAlignment="1">
      <alignment horizontal="left" vertical="center" wrapText="1"/>
    </xf>
    <xf numFmtId="0" fontId="61" fillId="11" borderId="3" xfId="0" applyFont="1" applyFill="1" applyBorder="1" applyAlignment="1">
      <alignment horizontal="left" vertical="center" wrapText="1"/>
    </xf>
    <xf numFmtId="0" fontId="61" fillId="11" borderId="3" xfId="0" applyFont="1" applyFill="1" applyBorder="1" applyAlignment="1">
      <alignment horizontal="center" vertical="center" wrapText="1"/>
    </xf>
    <xf numFmtId="0" fontId="65" fillId="0" borderId="25" xfId="0" applyFont="1" applyBorder="1" applyAlignment="1">
      <alignment horizontal="left" vertical="center" wrapText="1"/>
    </xf>
    <xf numFmtId="0" fontId="61" fillId="0" borderId="3" xfId="0" applyFont="1" applyBorder="1" applyAlignment="1">
      <alignment horizontal="center" vertical="center" wrapText="1"/>
    </xf>
    <xf numFmtId="2" fontId="61" fillId="0" borderId="10" xfId="0" applyNumberFormat="1" applyFont="1" applyBorder="1" applyAlignment="1">
      <alignment horizontal="center" vertical="center" wrapText="1"/>
    </xf>
    <xf numFmtId="178" fontId="61" fillId="0" borderId="25" xfId="50" applyNumberFormat="1" applyFont="1" applyBorder="1" applyAlignment="1">
      <alignment horizontal="left" vertical="center" wrapText="1"/>
    </xf>
    <xf numFmtId="0" fontId="61" fillId="0" borderId="10" xfId="0" applyFont="1" applyBorder="1" applyAlignment="1">
      <alignment horizontal="left" vertical="center" wrapText="1"/>
    </xf>
    <xf numFmtId="2" fontId="61" fillId="0" borderId="3" xfId="0" applyNumberFormat="1" applyFont="1" applyBorder="1" applyAlignment="1">
      <alignment horizontal="center" vertical="center" wrapText="1"/>
    </xf>
    <xf numFmtId="1" fontId="61" fillId="0" borderId="3" xfId="0" applyNumberFormat="1" applyFont="1" applyBorder="1" applyAlignment="1">
      <alignment horizontal="center" vertical="center" wrapText="1"/>
    </xf>
    <xf numFmtId="177" fontId="61" fillId="0" borderId="3" xfId="0" applyNumberFormat="1" applyFont="1" applyBorder="1" applyAlignment="1">
      <alignment horizontal="center" vertical="center" wrapText="1"/>
    </xf>
    <xf numFmtId="0" fontId="61" fillId="0" borderId="20" xfId="0" applyFont="1" applyBorder="1" applyAlignment="1">
      <alignment horizontal="center" vertical="center" wrapText="1"/>
    </xf>
    <xf numFmtId="1" fontId="61" fillId="0" borderId="14" xfId="0" applyNumberFormat="1" applyFont="1" applyBorder="1" applyAlignment="1">
      <alignment horizontal="left" vertical="center" wrapText="1"/>
    </xf>
    <xf numFmtId="0" fontId="61" fillId="11" borderId="4" xfId="0" applyFont="1" applyFill="1" applyBorder="1" applyAlignment="1">
      <alignment horizontal="left" vertical="center" wrapText="1"/>
    </xf>
    <xf numFmtId="0" fontId="61" fillId="11" borderId="4" xfId="0" applyFont="1" applyFill="1" applyBorder="1" applyAlignment="1">
      <alignment horizontal="center" vertical="center" wrapText="1"/>
    </xf>
    <xf numFmtId="0" fontId="65" fillId="0" borderId="26" xfId="0" applyFont="1" applyBorder="1" applyAlignment="1">
      <alignment horizontal="left" vertical="center" wrapText="1"/>
    </xf>
    <xf numFmtId="0" fontId="61" fillId="0" borderId="4" xfId="0" applyFont="1" applyBorder="1" applyAlignment="1">
      <alignment horizontal="center" vertical="center" wrapText="1"/>
    </xf>
    <xf numFmtId="2" fontId="61" fillId="0" borderId="14" xfId="0" applyNumberFormat="1" applyFont="1" applyBorder="1" applyAlignment="1">
      <alignment horizontal="center" vertical="center" wrapText="1"/>
    </xf>
    <xf numFmtId="0" fontId="61" fillId="0" borderId="21" xfId="0" applyFont="1" applyBorder="1" applyAlignment="1">
      <alignment horizontal="center" vertical="center" wrapText="1"/>
    </xf>
    <xf numFmtId="0" fontId="61" fillId="0" borderId="26" xfId="0" applyFont="1" applyBorder="1" applyAlignment="1">
      <alignment horizontal="left" vertical="center" wrapText="1"/>
    </xf>
    <xf numFmtId="0" fontId="65" fillId="11" borderId="3" xfId="0" applyFont="1" applyFill="1" applyBorder="1" applyAlignment="1">
      <alignment horizontal="left" vertical="center" wrapText="1"/>
    </xf>
    <xf numFmtId="0" fontId="61" fillId="0" borderId="3" xfId="0" applyFont="1" applyBorder="1" applyAlignment="1">
      <alignment horizontal="center" vertical="center"/>
    </xf>
    <xf numFmtId="0" fontId="61" fillId="0" borderId="25" xfId="0" applyFont="1" applyBorder="1" applyAlignment="1">
      <alignment horizontal="left" vertical="center" wrapText="1"/>
    </xf>
    <xf numFmtId="175" fontId="61" fillId="0" borderId="3" xfId="0" applyNumberFormat="1" applyFont="1" applyBorder="1" applyAlignment="1">
      <alignment horizontal="center" vertical="center" wrapText="1"/>
    </xf>
    <xf numFmtId="0" fontId="61" fillId="11" borderId="5" xfId="0" applyFont="1" applyFill="1" applyBorder="1" applyAlignment="1">
      <alignment horizontal="center" vertical="center" wrapText="1"/>
    </xf>
    <xf numFmtId="0" fontId="61" fillId="0" borderId="5" xfId="0" applyFont="1" applyBorder="1" applyAlignment="1">
      <alignment horizontal="center" vertical="center" wrapText="1"/>
    </xf>
    <xf numFmtId="178" fontId="61" fillId="0" borderId="27" xfId="50" applyNumberFormat="1" applyFont="1" applyBorder="1" applyAlignment="1">
      <alignment horizontal="left" vertical="center" wrapText="1"/>
    </xf>
    <xf numFmtId="0" fontId="61" fillId="0" borderId="28" xfId="0" applyFont="1" applyBorder="1" applyAlignment="1">
      <alignment horizontal="left" vertical="center" wrapText="1"/>
    </xf>
    <xf numFmtId="2" fontId="61" fillId="0" borderId="5" xfId="0" applyNumberFormat="1" applyFont="1" applyBorder="1" applyAlignment="1">
      <alignment horizontal="center" vertical="center" wrapText="1"/>
    </xf>
    <xf numFmtId="0" fontId="61" fillId="0" borderId="29" xfId="0" applyFont="1" applyBorder="1" applyAlignment="1">
      <alignment horizontal="center" vertical="center" wrapText="1"/>
    </xf>
    <xf numFmtId="0" fontId="66" fillId="11" borderId="0" xfId="0" applyFont="1" applyFill="1" applyAlignment="1">
      <alignment vertical="center" wrapText="1"/>
    </xf>
    <xf numFmtId="0" fontId="61" fillId="11" borderId="9" xfId="0" applyFont="1" applyFill="1" applyBorder="1" applyAlignment="1">
      <alignment horizontal="left" vertical="center" wrapText="1"/>
    </xf>
    <xf numFmtId="0" fontId="61" fillId="11" borderId="9" xfId="0" applyFont="1" applyFill="1" applyBorder="1" applyAlignment="1">
      <alignment horizontal="center" vertical="center" wrapText="1"/>
    </xf>
    <xf numFmtId="0" fontId="61" fillId="0" borderId="9" xfId="0" applyFont="1" applyBorder="1" applyAlignment="1">
      <alignment horizontal="center" vertical="center" wrapText="1"/>
    </xf>
    <xf numFmtId="2" fontId="61" fillId="0" borderId="23" xfId="0" applyNumberFormat="1" applyFont="1" applyBorder="1" applyAlignment="1">
      <alignment horizontal="center" vertical="center" wrapText="1"/>
    </xf>
    <xf numFmtId="178" fontId="61" fillId="0" borderId="30" xfId="50" applyNumberFormat="1" applyFont="1" applyBorder="1" applyAlignment="1">
      <alignment horizontal="left" vertical="center" wrapText="1"/>
    </xf>
    <xf numFmtId="2" fontId="61" fillId="0" borderId="9" xfId="0" applyNumberFormat="1" applyFont="1" applyBorder="1" applyAlignment="1">
      <alignment horizontal="center" vertical="center" wrapText="1"/>
    </xf>
    <xf numFmtId="0" fontId="61" fillId="0" borderId="31" xfId="0" applyFont="1" applyBorder="1" applyAlignment="1">
      <alignment horizontal="center" vertical="center" wrapText="1"/>
    </xf>
    <xf numFmtId="0" fontId="65" fillId="0" borderId="22" xfId="0" applyFont="1" applyBorder="1" applyAlignment="1">
      <alignment horizontal="left" vertical="center" wrapText="1"/>
    </xf>
    <xf numFmtId="0" fontId="61" fillId="0" borderId="24" xfId="0" applyFont="1" applyBorder="1" applyAlignment="1">
      <alignment horizontal="center" vertical="center" wrapText="1"/>
    </xf>
    <xf numFmtId="0" fontId="61" fillId="11" borderId="11" xfId="0" applyFont="1" applyFill="1" applyBorder="1" applyAlignment="1">
      <alignment horizontal="center" vertical="center" wrapText="1"/>
    </xf>
    <xf numFmtId="0" fontId="61" fillId="0" borderId="11" xfId="0" applyFont="1" applyBorder="1" applyAlignment="1">
      <alignment horizontal="center" vertical="center" wrapText="1"/>
    </xf>
    <xf numFmtId="0" fontId="61" fillId="0" borderId="15" xfId="0" applyFont="1" applyBorder="1" applyAlignment="1">
      <alignment horizontal="center" vertical="center" wrapText="1"/>
    </xf>
    <xf numFmtId="178" fontId="61" fillId="0" borderId="26" xfId="50" applyNumberFormat="1" applyFont="1" applyBorder="1" applyAlignment="1">
      <alignment horizontal="left" vertical="center" wrapText="1"/>
    </xf>
    <xf numFmtId="0" fontId="61" fillId="0" borderId="14" xfId="0" applyFont="1" applyBorder="1" applyAlignment="1">
      <alignment horizontal="left" vertical="center" wrapText="1"/>
    </xf>
    <xf numFmtId="2" fontId="61" fillId="0" borderId="4" xfId="0" applyNumberFormat="1" applyFont="1" applyBorder="1" applyAlignment="1">
      <alignment horizontal="center" vertical="center" wrapText="1"/>
    </xf>
    <xf numFmtId="0" fontId="67" fillId="12" borderId="3" xfId="0" applyFont="1" applyFill="1" applyBorder="1" applyAlignment="1">
      <alignment horizontal="center" vertical="center" wrapText="1"/>
    </xf>
    <xf numFmtId="0" fontId="61" fillId="0" borderId="25" xfId="0" applyFont="1" applyBorder="1" applyAlignment="1">
      <alignment horizontal="center" vertical="center" wrapText="1"/>
    </xf>
    <xf numFmtId="2" fontId="61" fillId="0" borderId="20" xfId="0" applyNumberFormat="1" applyFont="1" applyBorder="1" applyAlignment="1">
      <alignment horizontal="center" vertical="center" wrapText="1"/>
    </xf>
    <xf numFmtId="1" fontId="61" fillId="0" borderId="20" xfId="0" applyNumberFormat="1" applyFont="1" applyBorder="1" applyAlignment="1">
      <alignment horizontal="center" vertical="center" wrapText="1"/>
    </xf>
    <xf numFmtId="1" fontId="61" fillId="0" borderId="32" xfId="0" applyNumberFormat="1" applyFont="1" applyBorder="1" applyAlignment="1">
      <alignment horizontal="left" vertical="center" wrapText="1"/>
    </xf>
    <xf numFmtId="0" fontId="61" fillId="11" borderId="11" xfId="0" applyFont="1" applyFill="1" applyBorder="1" applyAlignment="1">
      <alignment horizontal="left" vertical="center" wrapText="1"/>
    </xf>
    <xf numFmtId="0" fontId="61" fillId="0" borderId="30" xfId="0" applyFont="1" applyBorder="1" applyAlignment="1">
      <alignment horizontal="left" vertical="center" wrapText="1"/>
    </xf>
    <xf numFmtId="175" fontId="61" fillId="0" borderId="9" xfId="0" applyNumberFormat="1" applyFont="1" applyBorder="1" applyAlignment="1">
      <alignment horizontal="center" vertical="center" wrapText="1"/>
    </xf>
    <xf numFmtId="2" fontId="61" fillId="0" borderId="32" xfId="0" applyNumberFormat="1" applyFont="1" applyBorder="1" applyAlignment="1">
      <alignment horizontal="center" vertical="center" wrapText="1"/>
    </xf>
    <xf numFmtId="175" fontId="61" fillId="0" borderId="11" xfId="0" applyNumberFormat="1" applyFont="1" applyBorder="1" applyAlignment="1">
      <alignment horizontal="center" vertical="center" wrapText="1"/>
    </xf>
    <xf numFmtId="178" fontId="61" fillId="0" borderId="12" xfId="50" applyNumberFormat="1" applyFont="1" applyBorder="1" applyAlignment="1">
      <alignment horizontal="left" vertical="center" wrapText="1"/>
    </xf>
    <xf numFmtId="0" fontId="61" fillId="0" borderId="32" xfId="0" applyFont="1" applyBorder="1" applyAlignment="1">
      <alignment horizontal="left" vertical="center" wrapText="1"/>
    </xf>
    <xf numFmtId="1" fontId="61" fillId="0" borderId="11" xfId="0" applyNumberFormat="1" applyFont="1" applyBorder="1" applyAlignment="1">
      <alignment horizontal="center" vertical="center" wrapText="1"/>
    </xf>
    <xf numFmtId="2" fontId="61" fillId="0" borderId="11" xfId="0" applyNumberFormat="1" applyFont="1" applyBorder="1" applyAlignment="1">
      <alignment horizontal="center" vertical="center" wrapText="1"/>
    </xf>
    <xf numFmtId="0" fontId="65" fillId="0" borderId="11" xfId="0" applyFont="1" applyBorder="1" applyAlignment="1">
      <alignment horizontal="center" vertical="center" wrapText="1"/>
    </xf>
    <xf numFmtId="175" fontId="61" fillId="0" borderId="4" xfId="0" applyNumberFormat="1" applyFont="1" applyBorder="1" applyAlignment="1">
      <alignment horizontal="center" vertical="center" wrapText="1"/>
    </xf>
    <xf numFmtId="0" fontId="65" fillId="0" borderId="3" xfId="0" applyFont="1" applyBorder="1" applyAlignment="1">
      <alignment horizontal="center" vertical="center" wrapText="1"/>
    </xf>
    <xf numFmtId="0" fontId="61" fillId="0" borderId="35" xfId="0" applyFont="1" applyBorder="1" applyAlignment="1">
      <alignment horizontal="left" vertical="center" wrapText="1"/>
    </xf>
    <xf numFmtId="0" fontId="61" fillId="0" borderId="2" xfId="0" applyFont="1" applyBorder="1" applyAlignment="1">
      <alignment horizontal="left" vertical="center" wrapText="1"/>
    </xf>
    <xf numFmtId="0" fontId="61" fillId="11" borderId="5" xfId="0" applyFont="1" applyFill="1" applyBorder="1" applyAlignment="1">
      <alignment horizontal="left" vertical="center" wrapText="1"/>
    </xf>
    <xf numFmtId="1" fontId="61" fillId="0" borderId="4" xfId="0" applyNumberFormat="1" applyFont="1" applyBorder="1" applyAlignment="1">
      <alignment horizontal="left" vertical="center" wrapText="1"/>
    </xf>
    <xf numFmtId="1" fontId="61" fillId="0" borderId="4" xfId="0" applyNumberFormat="1" applyFont="1" applyBorder="1" applyAlignment="1">
      <alignment horizontal="center" vertical="center" wrapText="1"/>
    </xf>
    <xf numFmtId="0" fontId="61" fillId="0" borderId="12" xfId="0" applyFont="1" applyBorder="1" applyAlignment="1">
      <alignment horizontal="center" vertical="center" wrapText="1"/>
    </xf>
    <xf numFmtId="0" fontId="61" fillId="0" borderId="4" xfId="0" applyFont="1" applyBorder="1" applyAlignment="1">
      <alignment horizontal="left" vertical="center" wrapText="1"/>
    </xf>
    <xf numFmtId="0" fontId="61" fillId="0" borderId="4" xfId="0" applyFont="1" applyBorder="1" applyAlignment="1">
      <alignment horizontal="center" vertical="center"/>
    </xf>
    <xf numFmtId="0" fontId="65" fillId="0" borderId="4" xfId="0" applyFont="1" applyBorder="1" applyAlignment="1">
      <alignment horizontal="center" vertical="center" wrapText="1"/>
    </xf>
    <xf numFmtId="1" fontId="61" fillId="0" borderId="3" xfId="0" applyNumberFormat="1" applyFont="1" applyBorder="1" applyAlignment="1">
      <alignment horizontal="left" vertical="center" wrapText="1"/>
    </xf>
    <xf numFmtId="0" fontId="61" fillId="11" borderId="25" xfId="0" applyFont="1" applyFill="1" applyBorder="1" applyAlignment="1">
      <alignment horizontal="left" vertical="center" wrapText="1"/>
    </xf>
    <xf numFmtId="1" fontId="61" fillId="11" borderId="32" xfId="0" applyNumberFormat="1" applyFont="1" applyFill="1" applyBorder="1" applyAlignment="1">
      <alignment horizontal="left" vertical="center" wrapText="1"/>
    </xf>
    <xf numFmtId="0" fontId="61" fillId="11" borderId="11" xfId="0" applyFont="1" applyFill="1" applyBorder="1" applyAlignment="1">
      <alignment horizontal="center" vertical="center"/>
    </xf>
    <xf numFmtId="1" fontId="61" fillId="11" borderId="10" xfId="0" applyNumberFormat="1" applyFont="1" applyFill="1" applyBorder="1" applyAlignment="1">
      <alignment horizontal="left" vertical="center" wrapText="1"/>
    </xf>
    <xf numFmtId="0" fontId="65" fillId="11" borderId="3" xfId="0" applyFont="1" applyFill="1" applyBorder="1" applyAlignment="1">
      <alignment horizontal="center" vertical="center" wrapText="1"/>
    </xf>
    <xf numFmtId="0" fontId="61" fillId="11" borderId="3" xfId="0" applyFont="1" applyFill="1" applyBorder="1" applyAlignment="1">
      <alignment horizontal="center" vertical="center"/>
    </xf>
    <xf numFmtId="0" fontId="65" fillId="0" borderId="10" xfId="0" applyFont="1" applyBorder="1" applyAlignment="1">
      <alignment horizontal="left" vertical="center" wrapText="1"/>
    </xf>
    <xf numFmtId="1" fontId="61" fillId="11" borderId="14" xfId="0" applyNumberFormat="1" applyFont="1" applyFill="1" applyBorder="1" applyAlignment="1">
      <alignment horizontal="left" vertical="center" wrapText="1"/>
    </xf>
    <xf numFmtId="0" fontId="61" fillId="11" borderId="4" xfId="0" applyFont="1" applyFill="1" applyBorder="1" applyAlignment="1">
      <alignment horizontal="center" vertical="center"/>
    </xf>
    <xf numFmtId="0" fontId="61" fillId="0" borderId="12" xfId="0" applyFont="1" applyBorder="1" applyAlignment="1">
      <alignment horizontal="left" vertical="center" wrapText="1"/>
    </xf>
    <xf numFmtId="0" fontId="61" fillId="0" borderId="34" xfId="0" applyFont="1" applyBorder="1" applyAlignment="1">
      <alignment horizontal="center" vertical="center" wrapText="1"/>
    </xf>
    <xf numFmtId="0" fontId="61" fillId="11" borderId="10" xfId="0" applyFont="1" applyFill="1" applyBorder="1" applyAlignment="1">
      <alignment horizontal="left" vertical="center" wrapText="1"/>
    </xf>
    <xf numFmtId="1" fontId="61" fillId="11" borderId="16" xfId="0" applyNumberFormat="1" applyFont="1" applyFill="1" applyBorder="1" applyAlignment="1">
      <alignment horizontal="left" vertical="center" wrapText="1"/>
    </xf>
    <xf numFmtId="0" fontId="61" fillId="11" borderId="17" xfId="0" applyFont="1" applyFill="1" applyBorder="1" applyAlignment="1">
      <alignment horizontal="center" vertical="center"/>
    </xf>
    <xf numFmtId="0" fontId="61" fillId="0" borderId="10" xfId="0" applyFont="1" applyBorder="1" applyAlignment="1">
      <alignment horizontal="center" vertical="center" wrapText="1"/>
    </xf>
    <xf numFmtId="2" fontId="61" fillId="0" borderId="10" xfId="84" applyNumberFormat="1" applyFont="1" applyBorder="1" applyAlignment="1">
      <alignment horizontal="center" vertical="center" wrapText="1"/>
    </xf>
    <xf numFmtId="175" fontId="61" fillId="0" borderId="3" xfId="84" applyNumberFormat="1" applyFont="1" applyBorder="1" applyAlignment="1">
      <alignment horizontal="center" vertical="center" wrapText="1"/>
    </xf>
    <xf numFmtId="49" fontId="61" fillId="0" borderId="20" xfId="84" applyNumberFormat="1" applyFont="1" applyBorder="1" applyAlignment="1">
      <alignment horizontal="center" vertical="center" wrapText="1"/>
    </xf>
    <xf numFmtId="0" fontId="61" fillId="0" borderId="3" xfId="84" applyFont="1" applyBorder="1" applyAlignment="1">
      <alignment horizontal="center" vertical="center" wrapText="1"/>
    </xf>
    <xf numFmtId="1" fontId="61" fillId="0" borderId="10" xfId="84" applyNumberFormat="1" applyFont="1" applyBorder="1" applyAlignment="1">
      <alignment horizontal="left" vertical="center" wrapText="1"/>
    </xf>
    <xf numFmtId="0" fontId="65" fillId="11" borderId="3" xfId="84" applyFont="1" applyFill="1" applyBorder="1" applyAlignment="1">
      <alignment horizontal="center" vertical="center" wrapText="1"/>
    </xf>
    <xf numFmtId="0" fontId="61" fillId="0" borderId="25" xfId="84" applyFont="1" applyBorder="1" applyAlignment="1">
      <alignment horizontal="left" vertical="center" wrapText="1"/>
    </xf>
    <xf numFmtId="0" fontId="61" fillId="0" borderId="10" xfId="84" applyFont="1" applyBorder="1" applyAlignment="1">
      <alignment horizontal="left" vertical="center" wrapText="1"/>
    </xf>
    <xf numFmtId="2" fontId="61" fillId="0" borderId="3" xfId="84" applyNumberFormat="1" applyFont="1" applyBorder="1" applyAlignment="1">
      <alignment horizontal="center" vertical="center" wrapText="1"/>
    </xf>
    <xf numFmtId="1" fontId="61" fillId="0" borderId="3" xfId="84" applyNumberFormat="1" applyFont="1" applyBorder="1" applyAlignment="1">
      <alignment horizontal="center" vertical="center" wrapText="1"/>
    </xf>
    <xf numFmtId="0" fontId="61" fillId="11" borderId="3" xfId="84" applyFont="1" applyFill="1" applyBorder="1" applyAlignment="1">
      <alignment horizontal="left" vertical="center" wrapText="1"/>
    </xf>
    <xf numFmtId="2" fontId="61" fillId="0" borderId="14" xfId="84" applyNumberFormat="1" applyFont="1" applyBorder="1" applyAlignment="1">
      <alignment horizontal="center" vertical="center" wrapText="1"/>
    </xf>
    <xf numFmtId="175" fontId="61" fillId="0" borderId="4" xfId="84" applyNumberFormat="1" applyFont="1" applyBorder="1" applyAlignment="1">
      <alignment horizontal="center" vertical="center" wrapText="1"/>
    </xf>
    <xf numFmtId="49" fontId="61" fillId="0" borderId="21" xfId="84" applyNumberFormat="1" applyFont="1" applyBorder="1" applyAlignment="1">
      <alignment horizontal="center" vertical="center" wrapText="1"/>
    </xf>
    <xf numFmtId="0" fontId="61" fillId="11" borderId="9" xfId="0" applyFont="1" applyFill="1" applyBorder="1" applyAlignment="1">
      <alignment horizontal="center" vertical="center"/>
    </xf>
    <xf numFmtId="2" fontId="61" fillId="0" borderId="10" xfId="50" applyNumberFormat="1" applyFont="1" applyBorder="1" applyAlignment="1">
      <alignment horizontal="center" vertical="center" wrapText="1"/>
    </xf>
    <xf numFmtId="0" fontId="65" fillId="11" borderId="4" xfId="0" applyFont="1" applyFill="1" applyBorder="1" applyAlignment="1">
      <alignment horizontal="left" vertical="center" wrapText="1"/>
    </xf>
    <xf numFmtId="2" fontId="61" fillId="0" borderId="14" xfId="50" applyNumberFormat="1" applyFont="1" applyBorder="1" applyAlignment="1">
      <alignment horizontal="center" vertical="center" wrapText="1"/>
    </xf>
    <xf numFmtId="0" fontId="65" fillId="11" borderId="4" xfId="84" applyFont="1" applyFill="1" applyBorder="1" applyAlignment="1">
      <alignment horizontal="left" vertical="center" wrapText="1"/>
    </xf>
    <xf numFmtId="2" fontId="61" fillId="0" borderId="16" xfId="44" applyNumberFormat="1" applyFont="1" applyBorder="1" applyAlignment="1">
      <alignment horizontal="center" vertical="center"/>
    </xf>
    <xf numFmtId="175" fontId="61" fillId="0" borderId="17" xfId="84" applyNumberFormat="1" applyFont="1" applyBorder="1" applyAlignment="1">
      <alignment horizontal="center" vertical="center" wrapText="1"/>
    </xf>
    <xf numFmtId="177" fontId="61" fillId="0" borderId="4" xfId="0" applyNumberFormat="1" applyFont="1" applyBorder="1" applyAlignment="1">
      <alignment horizontal="center" vertical="center" wrapText="1"/>
    </xf>
    <xf numFmtId="0" fontId="65" fillId="11" borderId="11" xfId="0" applyFont="1" applyFill="1" applyBorder="1" applyAlignment="1">
      <alignment horizontal="center" vertical="center" wrapText="1"/>
    </xf>
    <xf numFmtId="0" fontId="65" fillId="11" borderId="11" xfId="0" applyFont="1" applyFill="1" applyBorder="1" applyAlignment="1">
      <alignment horizontal="left" vertical="center" wrapText="1"/>
    </xf>
    <xf numFmtId="178" fontId="61" fillId="0" borderId="36" xfId="50" applyNumberFormat="1" applyFont="1" applyBorder="1" applyAlignment="1">
      <alignment horizontal="left" vertical="center" wrapText="1"/>
    </xf>
    <xf numFmtId="0" fontId="61" fillId="0" borderId="23" xfId="0" applyFont="1" applyBorder="1" applyAlignment="1">
      <alignment horizontal="center" vertical="center" wrapText="1"/>
    </xf>
    <xf numFmtId="0" fontId="61" fillId="0" borderId="28" xfId="0" applyFont="1" applyBorder="1" applyAlignment="1">
      <alignment horizontal="center" vertical="center" wrapText="1"/>
    </xf>
    <xf numFmtId="2" fontId="61" fillId="0" borderId="32" xfId="44" applyNumberFormat="1" applyFont="1" applyBorder="1" applyAlignment="1">
      <alignment horizontal="center" vertical="center"/>
    </xf>
    <xf numFmtId="0" fontId="61" fillId="0" borderId="11" xfId="0" applyFont="1" applyBorder="1" applyAlignment="1">
      <alignment horizontal="center" vertical="center"/>
    </xf>
    <xf numFmtId="2" fontId="61" fillId="0" borderId="10" xfId="44" applyNumberFormat="1" applyFont="1" applyBorder="1" applyAlignment="1">
      <alignment horizontal="center" vertical="center"/>
    </xf>
    <xf numFmtId="0" fontId="52" fillId="11" borderId="0" xfId="38" applyFont="1" applyFill="1" applyBorder="1" applyAlignment="1">
      <alignment vertical="center" wrapText="1"/>
    </xf>
    <xf numFmtId="1" fontId="65" fillId="11" borderId="14" xfId="0" applyNumberFormat="1" applyFont="1" applyFill="1" applyBorder="1" applyAlignment="1">
      <alignment horizontal="left" vertical="center" wrapText="1"/>
    </xf>
    <xf numFmtId="2" fontId="61" fillId="0" borderId="14" xfId="44" applyNumberFormat="1" applyFont="1" applyBorder="1" applyAlignment="1">
      <alignment horizontal="center" vertical="center"/>
    </xf>
    <xf numFmtId="0" fontId="61" fillId="11" borderId="25" xfId="0" applyFont="1" applyFill="1" applyBorder="1" applyAlignment="1">
      <alignment horizontal="center" vertical="center" wrapText="1"/>
    </xf>
    <xf numFmtId="0" fontId="61" fillId="11" borderId="14" xfId="0" applyFont="1" applyFill="1" applyBorder="1" applyAlignment="1">
      <alignment horizontal="left" vertical="center" wrapText="1"/>
    </xf>
    <xf numFmtId="0" fontId="63" fillId="0" borderId="0" xfId="0" applyFont="1" applyAlignment="1">
      <alignment vertical="center" wrapText="1"/>
    </xf>
    <xf numFmtId="0" fontId="61" fillId="11" borderId="12" xfId="0" applyFont="1" applyFill="1" applyBorder="1" applyAlignment="1">
      <alignment horizontal="left" vertical="center" wrapText="1"/>
    </xf>
    <xf numFmtId="2" fontId="61" fillId="0" borderId="32" xfId="50" applyNumberFormat="1" applyFont="1" applyBorder="1" applyAlignment="1">
      <alignment horizontal="center" vertical="center" wrapText="1"/>
    </xf>
    <xf numFmtId="0" fontId="65" fillId="11" borderId="17" xfId="0" applyFont="1" applyFill="1" applyBorder="1" applyAlignment="1">
      <alignment horizontal="left" vertical="center" wrapText="1"/>
    </xf>
    <xf numFmtId="2" fontId="61" fillId="0" borderId="16" xfId="50" applyNumberFormat="1" applyFont="1" applyBorder="1" applyAlignment="1">
      <alignment horizontal="center" vertical="center" wrapText="1"/>
    </xf>
    <xf numFmtId="177" fontId="61" fillId="0" borderId="3" xfId="0" applyNumberFormat="1" applyFont="1" applyBorder="1" applyAlignment="1">
      <alignment horizontal="center" vertical="center"/>
    </xf>
    <xf numFmtId="1" fontId="61" fillId="0" borderId="3" xfId="0" applyNumberFormat="1" applyFont="1" applyBorder="1" applyAlignment="1">
      <alignment horizontal="center" vertical="center"/>
    </xf>
    <xf numFmtId="2" fontId="61" fillId="11" borderId="3" xfId="0" applyNumberFormat="1" applyFont="1" applyFill="1" applyBorder="1" applyAlignment="1">
      <alignment horizontal="center" vertical="center" wrapText="1"/>
    </xf>
    <xf numFmtId="2" fontId="61" fillId="0" borderId="20" xfId="50" applyNumberFormat="1" applyFont="1" applyBorder="1" applyAlignment="1">
      <alignment horizontal="center" vertical="center" wrapText="1"/>
    </xf>
    <xf numFmtId="181" fontId="61" fillId="0" borderId="3" xfId="0" applyNumberFormat="1" applyFont="1" applyBorder="1" applyAlignment="1">
      <alignment horizontal="center" vertical="center" wrapText="1"/>
    </xf>
    <xf numFmtId="175" fontId="61" fillId="0" borderId="17" xfId="0" applyNumberFormat="1" applyFont="1" applyBorder="1" applyAlignment="1">
      <alignment horizontal="center" vertical="center" wrapText="1"/>
    </xf>
    <xf numFmtId="0" fontId="61" fillId="11" borderId="11" xfId="71" applyFont="1" applyFill="1" applyBorder="1" applyAlignment="1">
      <alignment horizontal="center" vertical="center" wrapText="1"/>
    </xf>
    <xf numFmtId="177" fontId="61" fillId="11" borderId="12" xfId="0" applyNumberFormat="1" applyFont="1" applyFill="1" applyBorder="1" applyAlignment="1">
      <alignment horizontal="left" vertical="center" wrapText="1"/>
    </xf>
    <xf numFmtId="2" fontId="61" fillId="11" borderId="32" xfId="0" applyNumberFormat="1" applyFont="1" applyFill="1" applyBorder="1" applyAlignment="1">
      <alignment horizontal="center" vertical="center"/>
    </xf>
    <xf numFmtId="0" fontId="61" fillId="11" borderId="3" xfId="71" applyFont="1" applyFill="1" applyBorder="1" applyAlignment="1">
      <alignment horizontal="center" vertical="center" wrapText="1"/>
    </xf>
    <xf numFmtId="0" fontId="61" fillId="11" borderId="25" xfId="71" applyFont="1" applyFill="1" applyBorder="1" applyAlignment="1">
      <alignment horizontal="center" vertical="center" wrapText="1"/>
    </xf>
    <xf numFmtId="2" fontId="61" fillId="11" borderId="10" xfId="0" applyNumberFormat="1" applyFont="1" applyFill="1" applyBorder="1" applyAlignment="1">
      <alignment horizontal="center" vertical="center"/>
    </xf>
    <xf numFmtId="1" fontId="61" fillId="11" borderId="14" xfId="71" applyNumberFormat="1" applyFont="1" applyFill="1" applyBorder="1" applyAlignment="1">
      <alignment horizontal="left" vertical="center" wrapText="1"/>
    </xf>
    <xf numFmtId="0" fontId="61" fillId="11" borderId="4" xfId="71" applyFont="1" applyFill="1" applyBorder="1" applyAlignment="1">
      <alignment horizontal="left" vertical="center" wrapText="1"/>
    </xf>
    <xf numFmtId="0" fontId="61" fillId="11" borderId="4" xfId="71" applyFont="1" applyFill="1" applyBorder="1" applyAlignment="1">
      <alignment horizontal="center" vertical="center" wrapText="1"/>
    </xf>
    <xf numFmtId="0" fontId="61" fillId="11" borderId="26" xfId="71" applyFont="1" applyFill="1" applyBorder="1" applyAlignment="1">
      <alignment horizontal="center" vertical="center" wrapText="1"/>
    </xf>
    <xf numFmtId="2" fontId="61" fillId="11" borderId="28" xfId="0" applyNumberFormat="1" applyFont="1" applyFill="1" applyBorder="1" applyAlignment="1">
      <alignment horizontal="center" vertical="center"/>
    </xf>
    <xf numFmtId="0" fontId="61" fillId="11" borderId="37" xfId="0" applyFont="1" applyFill="1" applyBorder="1" applyAlignment="1">
      <alignment horizontal="center" vertical="center" wrapText="1"/>
    </xf>
    <xf numFmtId="0" fontId="61" fillId="11" borderId="9" xfId="71" applyFont="1" applyFill="1" applyBorder="1" applyAlignment="1">
      <alignment horizontal="center" vertical="center" wrapText="1"/>
    </xf>
    <xf numFmtId="177" fontId="61" fillId="11" borderId="30" xfId="0" applyNumberFormat="1" applyFont="1" applyFill="1" applyBorder="1" applyAlignment="1">
      <alignment horizontal="left" vertical="center" wrapText="1"/>
    </xf>
    <xf numFmtId="0" fontId="61" fillId="11" borderId="28" xfId="0" applyFont="1" applyFill="1" applyBorder="1" applyAlignment="1">
      <alignment horizontal="left" vertical="center" wrapText="1"/>
    </xf>
    <xf numFmtId="0" fontId="61" fillId="11" borderId="5" xfId="0" applyFont="1" applyFill="1" applyBorder="1" applyAlignment="1">
      <alignment horizontal="center" vertical="center"/>
    </xf>
    <xf numFmtId="0" fontId="61" fillId="11" borderId="21" xfId="0" applyFont="1" applyFill="1" applyBorder="1" applyAlignment="1">
      <alignment horizontal="center" vertical="center" wrapText="1"/>
    </xf>
    <xf numFmtId="0" fontId="61" fillId="11" borderId="38" xfId="0" applyFont="1" applyFill="1" applyBorder="1" applyAlignment="1">
      <alignment horizontal="center" vertical="center"/>
    </xf>
    <xf numFmtId="0" fontId="61" fillId="11" borderId="25" xfId="0" applyFont="1" applyFill="1" applyBorder="1" applyAlignment="1">
      <alignment horizontal="center" vertical="center"/>
    </xf>
    <xf numFmtId="0" fontId="61" fillId="11" borderId="20" xfId="0" applyFont="1" applyFill="1" applyBorder="1" applyAlignment="1">
      <alignment horizontal="center" vertical="center" wrapText="1"/>
    </xf>
    <xf numFmtId="2" fontId="61" fillId="11" borderId="14" xfId="0" applyNumberFormat="1" applyFont="1" applyFill="1" applyBorder="1" applyAlignment="1">
      <alignment horizontal="center" vertical="center"/>
    </xf>
    <xf numFmtId="2" fontId="61" fillId="11" borderId="23" xfId="0" applyNumberFormat="1" applyFont="1" applyFill="1" applyBorder="1" applyAlignment="1">
      <alignment horizontal="center" vertical="center"/>
    </xf>
    <xf numFmtId="0" fontId="61" fillId="11" borderId="31" xfId="0" applyFont="1" applyFill="1" applyBorder="1" applyAlignment="1">
      <alignment horizontal="center" vertical="center" wrapText="1"/>
    </xf>
    <xf numFmtId="2" fontId="65" fillId="0" borderId="3" xfId="107" applyNumberFormat="1" applyFont="1" applyBorder="1" applyAlignment="1">
      <alignment horizontal="center" vertical="center" wrapText="1"/>
    </xf>
    <xf numFmtId="1" fontId="65" fillId="0" borderId="3" xfId="107" applyNumberFormat="1" applyFont="1" applyBorder="1" applyAlignment="1">
      <alignment horizontal="center" vertical="center" wrapText="1"/>
    </xf>
    <xf numFmtId="1" fontId="63" fillId="11" borderId="0" xfId="0" applyNumberFormat="1" applyFont="1" applyFill="1" applyAlignment="1">
      <alignment horizontal="left" vertical="center" wrapText="1"/>
    </xf>
    <xf numFmtId="0" fontId="63" fillId="11" borderId="0" xfId="0" applyFont="1" applyFill="1" applyAlignment="1">
      <alignment horizontal="left" vertical="center" wrapText="1"/>
    </xf>
    <xf numFmtId="0" fontId="63" fillId="11" borderId="0" xfId="0" applyFont="1" applyFill="1" applyAlignment="1">
      <alignment horizontal="center" vertical="center" wrapText="1"/>
    </xf>
    <xf numFmtId="0" fontId="63" fillId="11" borderId="0" xfId="0" applyFont="1" applyFill="1" applyAlignment="1">
      <alignment horizontal="center" vertical="center"/>
    </xf>
    <xf numFmtId="0" fontId="63" fillId="0" borderId="80" xfId="0" applyFont="1" applyBorder="1" applyAlignment="1">
      <alignment horizontal="left" vertical="center" wrapText="1"/>
    </xf>
    <xf numFmtId="0" fontId="63" fillId="11" borderId="0" xfId="0" applyFont="1" applyFill="1" applyAlignment="1" applyProtection="1">
      <alignment horizontal="center" vertical="center"/>
      <protection locked="0"/>
    </xf>
    <xf numFmtId="2" fontId="63" fillId="11" borderId="0" xfId="0" applyNumberFormat="1" applyFont="1" applyFill="1" applyAlignment="1">
      <alignment horizontal="center" vertical="center"/>
    </xf>
    <xf numFmtId="0" fontId="63" fillId="0" borderId="81" xfId="0" applyFont="1" applyBorder="1" applyAlignment="1">
      <alignment horizontal="left" vertical="center" wrapText="1"/>
    </xf>
    <xf numFmtId="0" fontId="63" fillId="11" borderId="0" xfId="0" applyFont="1" applyFill="1" applyAlignment="1" applyProtection="1">
      <alignment vertical="center" wrapText="1"/>
      <protection locked="0"/>
    </xf>
    <xf numFmtId="0" fontId="63" fillId="0" borderId="82" xfId="0" applyFont="1" applyBorder="1" applyAlignment="1">
      <alignment horizontal="left" vertical="center" wrapText="1"/>
    </xf>
    <xf numFmtId="0" fontId="63" fillId="0" borderId="0" xfId="0" applyFont="1" applyAlignment="1">
      <alignment horizontal="left" vertical="center" wrapText="1"/>
    </xf>
    <xf numFmtId="0" fontId="67" fillId="12" borderId="0" xfId="0" applyFont="1" applyFill="1" applyAlignment="1">
      <alignment horizontal="center" vertical="center" wrapText="1"/>
    </xf>
    <xf numFmtId="0" fontId="62" fillId="11" borderId="4" xfId="0" applyFont="1" applyFill="1" applyBorder="1" applyAlignment="1">
      <alignment horizontal="left" vertical="center" wrapText="1"/>
    </xf>
    <xf numFmtId="2" fontId="61" fillId="0" borderId="21" xfId="0" applyNumberFormat="1" applyFont="1" applyBorder="1" applyAlignment="1">
      <alignment horizontal="center" vertical="center" wrapText="1"/>
    </xf>
    <xf numFmtId="2" fontId="61" fillId="0" borderId="34" xfId="0" applyNumberFormat="1" applyFont="1" applyBorder="1" applyAlignment="1">
      <alignment horizontal="center" vertical="center" wrapText="1"/>
    </xf>
    <xf numFmtId="0" fontId="38" fillId="0" borderId="25" xfId="0" applyFont="1" applyBorder="1" applyAlignment="1">
      <alignment horizontal="left" vertical="center" wrapText="1"/>
    </xf>
    <xf numFmtId="0" fontId="36" fillId="0" borderId="25" xfId="0" applyFont="1" applyBorder="1" applyAlignment="1">
      <alignment horizontal="left" vertical="center" wrapText="1"/>
    </xf>
    <xf numFmtId="0" fontId="60" fillId="11" borderId="6" xfId="0" applyFont="1" applyFill="1" applyBorder="1" applyAlignment="1">
      <alignment vertical="center" wrapText="1"/>
    </xf>
    <xf numFmtId="0" fontId="68" fillId="0" borderId="0" xfId="0" applyFont="1"/>
    <xf numFmtId="0" fontId="68" fillId="0" borderId="0" xfId="0" applyFont="1" applyAlignment="1">
      <alignment horizontal="center"/>
    </xf>
    <xf numFmtId="0" fontId="68" fillId="0" borderId="7" xfId="0" applyFont="1" applyBorder="1" applyAlignment="1">
      <alignment horizontal="center"/>
    </xf>
    <xf numFmtId="1" fontId="69" fillId="13" borderId="39" xfId="0" applyNumberFormat="1" applyFont="1" applyFill="1" applyBorder="1" applyAlignment="1" applyProtection="1">
      <alignment horizontal="left" vertical="center"/>
      <protection locked="0"/>
    </xf>
    <xf numFmtId="0" fontId="69" fillId="13" borderId="40" xfId="0" applyFont="1" applyFill="1" applyBorder="1" applyAlignment="1" applyProtection="1">
      <alignment horizontal="center" vertical="center" wrapText="1"/>
      <protection locked="0"/>
    </xf>
    <xf numFmtId="0" fontId="70" fillId="13" borderId="40" xfId="65" applyFont="1" applyFill="1" applyBorder="1" applyAlignment="1" applyProtection="1">
      <alignment horizontal="center" vertical="center" wrapText="1"/>
      <protection locked="0"/>
    </xf>
    <xf numFmtId="0" fontId="70" fillId="13" borderId="40" xfId="0" applyFont="1" applyFill="1" applyBorder="1" applyAlignment="1" applyProtection="1">
      <alignment horizontal="center" vertical="center" wrapText="1"/>
      <protection locked="0"/>
    </xf>
    <xf numFmtId="1" fontId="69" fillId="14" borderId="39" xfId="0" applyNumberFormat="1" applyFont="1" applyFill="1" applyBorder="1" applyAlignment="1" applyProtection="1">
      <alignment horizontal="left" vertical="center"/>
      <protection locked="0"/>
    </xf>
    <xf numFmtId="0" fontId="69" fillId="14" borderId="40" xfId="0" applyFont="1" applyFill="1" applyBorder="1" applyAlignment="1" applyProtection="1">
      <alignment horizontal="center" vertical="center" wrapText="1"/>
      <protection locked="0"/>
    </xf>
    <xf numFmtId="0" fontId="70" fillId="14" borderId="40" xfId="65" applyFont="1" applyFill="1" applyBorder="1" applyAlignment="1" applyProtection="1">
      <alignment horizontal="center" vertical="center" wrapText="1"/>
      <protection locked="0"/>
    </xf>
    <xf numFmtId="0" fontId="70" fillId="14" borderId="40" xfId="0" applyFont="1" applyFill="1" applyBorder="1" applyAlignment="1" applyProtection="1">
      <alignment horizontal="center" vertical="center" wrapText="1"/>
      <protection locked="0"/>
    </xf>
    <xf numFmtId="1" fontId="69" fillId="15" borderId="39" xfId="0" applyNumberFormat="1" applyFont="1" applyFill="1" applyBorder="1" applyAlignment="1">
      <alignment horizontal="left" vertical="center"/>
    </xf>
    <xf numFmtId="0" fontId="63" fillId="15" borderId="40" xfId="0" applyFont="1" applyFill="1" applyBorder="1" applyAlignment="1">
      <alignment horizontal="left" vertical="center" wrapText="1"/>
    </xf>
    <xf numFmtId="0" fontId="63" fillId="15" borderId="40" xfId="0" applyFont="1" applyFill="1" applyBorder="1" applyAlignment="1">
      <alignment horizontal="center" vertical="center"/>
    </xf>
    <xf numFmtId="0" fontId="63" fillId="15" borderId="40" xfId="0" applyFont="1" applyFill="1" applyBorder="1" applyAlignment="1">
      <alignment horizontal="center" vertical="center" wrapText="1"/>
    </xf>
    <xf numFmtId="2" fontId="63" fillId="15" borderId="40" xfId="0" applyNumberFormat="1" applyFont="1" applyFill="1" applyBorder="1" applyAlignment="1">
      <alignment horizontal="center" vertical="center"/>
    </xf>
    <xf numFmtId="2" fontId="63" fillId="15" borderId="40" xfId="0" applyNumberFormat="1" applyFont="1" applyFill="1" applyBorder="1" applyAlignment="1">
      <alignment horizontal="center" vertical="center" wrapText="1"/>
    </xf>
    <xf numFmtId="0" fontId="63" fillId="15" borderId="40" xfId="0" applyFont="1" applyFill="1" applyBorder="1" applyAlignment="1" applyProtection="1">
      <alignment horizontal="center" vertical="center"/>
      <protection locked="0"/>
    </xf>
    <xf numFmtId="0" fontId="66" fillId="15" borderId="40" xfId="0" applyFont="1" applyFill="1" applyBorder="1" applyAlignment="1">
      <alignment horizontal="left" vertical="center" wrapText="1"/>
    </xf>
    <xf numFmtId="0" fontId="66" fillId="15" borderId="40" xfId="0" applyFont="1" applyFill="1" applyBorder="1" applyAlignment="1">
      <alignment horizontal="center" vertical="center"/>
    </xf>
    <xf numFmtId="0" fontId="66" fillId="15" borderId="40" xfId="0" applyFont="1" applyFill="1" applyBorder="1" applyAlignment="1">
      <alignment horizontal="center" vertical="center" wrapText="1"/>
    </xf>
    <xf numFmtId="0" fontId="66" fillId="15" borderId="40" xfId="0" applyFont="1" applyFill="1" applyBorder="1" applyAlignment="1" applyProtection="1">
      <alignment horizontal="center" vertical="center"/>
      <protection locked="0"/>
    </xf>
    <xf numFmtId="2" fontId="66" fillId="15" borderId="40" xfId="0" applyNumberFormat="1" applyFont="1" applyFill="1" applyBorder="1" applyAlignment="1">
      <alignment horizontal="center" vertical="center"/>
    </xf>
    <xf numFmtId="0" fontId="38" fillId="11" borderId="3" xfId="0" applyFont="1" applyFill="1" applyBorder="1" applyAlignment="1">
      <alignment horizontal="left" vertical="center" wrapText="1"/>
    </xf>
    <xf numFmtId="0" fontId="38" fillId="11" borderId="4" xfId="0" applyFont="1" applyFill="1" applyBorder="1" applyAlignment="1">
      <alignment horizontal="left" vertical="center" wrapText="1"/>
    </xf>
    <xf numFmtId="2" fontId="66" fillId="15" borderId="40" xfId="0" applyNumberFormat="1" applyFont="1" applyFill="1" applyBorder="1" applyAlignment="1">
      <alignment horizontal="center" vertical="center" wrapText="1"/>
    </xf>
    <xf numFmtId="0" fontId="65" fillId="0" borderId="4" xfId="0" applyFont="1" applyBorder="1" applyAlignment="1">
      <alignment horizontal="left" vertical="center" wrapText="1"/>
    </xf>
    <xf numFmtId="0" fontId="63" fillId="15" borderId="41" xfId="0" applyFont="1" applyFill="1" applyBorder="1" applyAlignment="1">
      <alignment horizontal="left" vertical="center" wrapText="1"/>
    </xf>
    <xf numFmtId="0" fontId="63" fillId="15" borderId="41" xfId="0" applyFont="1" applyFill="1" applyBorder="1" applyAlignment="1">
      <alignment horizontal="center" vertical="center"/>
    </xf>
    <xf numFmtId="0" fontId="63" fillId="15" borderId="41" xfId="0" applyFont="1" applyFill="1" applyBorder="1" applyAlignment="1">
      <alignment horizontal="center" vertical="center" wrapText="1"/>
    </xf>
    <xf numFmtId="0" fontId="63" fillId="15" borderId="41" xfId="0" applyFont="1" applyFill="1" applyBorder="1" applyAlignment="1" applyProtection="1">
      <alignment horizontal="center" vertical="center"/>
      <protection locked="0"/>
    </xf>
    <xf numFmtId="1" fontId="69" fillId="15" borderId="40" xfId="0" applyNumberFormat="1" applyFont="1" applyFill="1" applyBorder="1" applyAlignment="1">
      <alignment horizontal="left" vertical="center"/>
    </xf>
    <xf numFmtId="0" fontId="65" fillId="11" borderId="25" xfId="0" applyFont="1" applyFill="1" applyBorder="1" applyAlignment="1">
      <alignment horizontal="center" vertical="center" wrapText="1"/>
    </xf>
    <xf numFmtId="0" fontId="71" fillId="15" borderId="40" xfId="0" applyFont="1" applyFill="1" applyBorder="1" applyAlignment="1">
      <alignment horizontal="left" vertical="center" wrapText="1"/>
    </xf>
    <xf numFmtId="0" fontId="71" fillId="15" borderId="40" xfId="0" applyFont="1" applyFill="1" applyBorder="1" applyAlignment="1">
      <alignment horizontal="center" vertical="center" wrapText="1"/>
    </xf>
    <xf numFmtId="1" fontId="72" fillId="15" borderId="39" xfId="0" applyNumberFormat="1" applyFont="1" applyFill="1" applyBorder="1" applyAlignment="1">
      <alignment horizontal="left" vertical="center"/>
    </xf>
    <xf numFmtId="0" fontId="61" fillId="0" borderId="30" xfId="0" applyFont="1" applyBorder="1" applyAlignment="1">
      <alignment horizontal="center" vertical="center" wrapText="1"/>
    </xf>
    <xf numFmtId="0" fontId="61" fillId="0" borderId="22" xfId="0" applyFont="1" applyBorder="1" applyAlignment="1">
      <alignment horizontal="center" vertical="center" wrapText="1"/>
    </xf>
    <xf numFmtId="2" fontId="61" fillId="0" borderId="18" xfId="50" applyNumberFormat="1" applyFont="1" applyBorder="1" applyAlignment="1">
      <alignment horizontal="center" vertical="center" wrapText="1"/>
    </xf>
    <xf numFmtId="0" fontId="65" fillId="11" borderId="4" xfId="0" applyFont="1" applyFill="1" applyBorder="1" applyAlignment="1">
      <alignment horizontal="center" vertical="center" wrapText="1"/>
    </xf>
    <xf numFmtId="0" fontId="61" fillId="0" borderId="14" xfId="0" applyFont="1" applyBorder="1" applyAlignment="1">
      <alignment horizontal="center" vertical="center" wrapText="1"/>
    </xf>
    <xf numFmtId="0" fontId="65" fillId="11" borderId="10" xfId="0" applyFont="1" applyFill="1" applyBorder="1" applyAlignment="1">
      <alignment horizontal="left" vertical="center" wrapText="1"/>
    </xf>
    <xf numFmtId="0" fontId="33" fillId="16" borderId="83" xfId="0" applyFont="1" applyFill="1" applyBorder="1" applyAlignment="1">
      <alignment horizontal="right" vertical="center" wrapText="1"/>
    </xf>
    <xf numFmtId="0" fontId="73" fillId="16" borderId="84" xfId="0" applyFont="1" applyFill="1" applyBorder="1" applyAlignment="1">
      <alignment horizontal="center" vertical="center" wrapText="1"/>
    </xf>
    <xf numFmtId="0" fontId="74" fillId="16" borderId="85" xfId="0" applyFont="1" applyFill="1" applyBorder="1" applyAlignment="1">
      <alignment horizontal="center" vertical="center" wrapText="1"/>
    </xf>
    <xf numFmtId="0" fontId="75" fillId="17" borderId="86" xfId="0" applyFont="1" applyFill="1" applyBorder="1" applyAlignment="1">
      <alignment horizontal="center" vertical="center" wrapText="1"/>
    </xf>
    <xf numFmtId="1" fontId="75" fillId="11" borderId="0" xfId="0" applyNumberFormat="1" applyFont="1" applyFill="1" applyAlignment="1">
      <alignment horizontal="left" vertical="center"/>
    </xf>
    <xf numFmtId="180" fontId="75" fillId="15" borderId="87" xfId="0" applyNumberFormat="1" applyFont="1" applyFill="1" applyBorder="1" applyAlignment="1">
      <alignment horizontal="left" vertical="center"/>
    </xf>
    <xf numFmtId="1" fontId="75" fillId="15" borderId="86" xfId="0" applyNumberFormat="1" applyFont="1" applyFill="1" applyBorder="1" applyAlignment="1">
      <alignment horizontal="left" vertical="center"/>
    </xf>
    <xf numFmtId="0" fontId="65" fillId="11" borderId="3" xfId="84" applyFont="1" applyFill="1" applyBorder="1" applyAlignment="1">
      <alignment horizontal="left" vertical="center" wrapText="1"/>
    </xf>
    <xf numFmtId="0" fontId="61" fillId="11" borderId="3" xfId="84" applyFont="1" applyFill="1" applyBorder="1" applyAlignment="1">
      <alignment horizontal="center" vertical="center" wrapText="1"/>
    </xf>
    <xf numFmtId="0" fontId="61" fillId="11" borderId="4" xfId="84" applyFont="1" applyFill="1" applyBorder="1" applyAlignment="1">
      <alignment horizontal="center" vertical="center" wrapText="1"/>
    </xf>
    <xf numFmtId="0" fontId="61" fillId="11" borderId="3" xfId="38" applyFont="1" applyFill="1" applyBorder="1" applyAlignment="1">
      <alignment horizontal="center" vertical="center" wrapText="1"/>
    </xf>
    <xf numFmtId="0" fontId="65" fillId="11" borderId="25" xfId="0" applyFont="1" applyFill="1" applyBorder="1" applyAlignment="1">
      <alignment horizontal="left" vertical="center" wrapText="1"/>
    </xf>
    <xf numFmtId="0" fontId="65" fillId="11" borderId="3" xfId="103" applyNumberFormat="1" applyFont="1" applyFill="1" applyBorder="1" applyAlignment="1">
      <alignment horizontal="center" vertical="center" wrapText="1"/>
    </xf>
    <xf numFmtId="178" fontId="61" fillId="0" borderId="15" xfId="50" applyNumberFormat="1" applyFont="1" applyBorder="1" applyAlignment="1">
      <alignment horizontal="left" vertical="center" wrapText="1"/>
    </xf>
    <xf numFmtId="0" fontId="0" fillId="0" borderId="3" xfId="0" applyBorder="1" applyAlignment="1">
      <alignment horizontal="center" vertical="center"/>
    </xf>
    <xf numFmtId="1" fontId="65" fillId="11" borderId="10" xfId="0" applyNumberFormat="1" applyFont="1" applyFill="1" applyBorder="1" applyAlignment="1">
      <alignment horizontal="left" vertical="center" wrapText="1"/>
    </xf>
    <xf numFmtId="0" fontId="65" fillId="0" borderId="3" xfId="0" applyFont="1" applyBorder="1" applyAlignment="1">
      <alignment horizontal="left" vertical="center"/>
    </xf>
    <xf numFmtId="1" fontId="65" fillId="11" borderId="10" xfId="84" applyNumberFormat="1" applyFont="1" applyFill="1" applyBorder="1" applyAlignment="1">
      <alignment horizontal="left" vertical="center" wrapText="1"/>
    </xf>
    <xf numFmtId="1" fontId="65" fillId="11" borderId="14" xfId="84" applyNumberFormat="1" applyFont="1" applyFill="1" applyBorder="1" applyAlignment="1">
      <alignment horizontal="left" vertical="center" wrapText="1"/>
    </xf>
    <xf numFmtId="0" fontId="56" fillId="12" borderId="88" xfId="66" applyFill="1" applyBorder="1" applyAlignment="1">
      <alignment horizontal="left" vertical="center" wrapText="1"/>
    </xf>
    <xf numFmtId="0" fontId="62" fillId="0" borderId="25" xfId="0" applyFont="1" applyBorder="1" applyAlignment="1">
      <alignment horizontal="center" vertical="center" wrapText="1"/>
    </xf>
    <xf numFmtId="0" fontId="61" fillId="0" borderId="26" xfId="0" applyFont="1" applyBorder="1" applyAlignment="1">
      <alignment horizontal="center" vertical="center" wrapText="1"/>
    </xf>
    <xf numFmtId="0" fontId="61" fillId="11" borderId="26" xfId="0" applyFont="1" applyFill="1" applyBorder="1" applyAlignment="1">
      <alignment horizontal="center" vertical="center" wrapText="1"/>
    </xf>
    <xf numFmtId="0" fontId="61" fillId="0" borderId="25" xfId="84" applyFont="1" applyBorder="1" applyAlignment="1">
      <alignment horizontal="center" vertical="center" wrapText="1"/>
    </xf>
    <xf numFmtId="0" fontId="61" fillId="0" borderId="26" xfId="84" applyFont="1" applyBorder="1" applyAlignment="1">
      <alignment horizontal="center" vertical="center" wrapText="1"/>
    </xf>
    <xf numFmtId="0" fontId="61" fillId="0" borderId="0" xfId="0" applyFont="1" applyAlignment="1">
      <alignment horizontal="center" vertical="center" wrapText="1"/>
    </xf>
    <xf numFmtId="0" fontId="61" fillId="11" borderId="12" xfId="0" applyFont="1" applyFill="1" applyBorder="1" applyAlignment="1">
      <alignment horizontal="center" vertical="center" wrapText="1"/>
    </xf>
    <xf numFmtId="0" fontId="61" fillId="11" borderId="27" xfId="0" applyFont="1" applyFill="1" applyBorder="1" applyAlignment="1">
      <alignment horizontal="center" vertical="center" wrapText="1"/>
    </xf>
    <xf numFmtId="0" fontId="61" fillId="11" borderId="30" xfId="0" applyFont="1" applyFill="1" applyBorder="1" applyAlignment="1">
      <alignment horizontal="center" vertical="center" wrapText="1"/>
    </xf>
    <xf numFmtId="0" fontId="65" fillId="0" borderId="25" xfId="107" applyFont="1" applyBorder="1" applyAlignment="1">
      <alignment horizontal="center" vertical="center" wrapText="1"/>
    </xf>
    <xf numFmtId="0" fontId="56" fillId="11" borderId="44" xfId="66" applyFill="1" applyBorder="1" applyAlignment="1">
      <alignment vertical="center" wrapText="1"/>
    </xf>
    <xf numFmtId="0" fontId="61" fillId="11" borderId="44" xfId="0" applyFont="1" applyFill="1" applyBorder="1" applyAlignment="1">
      <alignment vertical="center" wrapText="1"/>
    </xf>
    <xf numFmtId="0" fontId="61" fillId="11" borderId="45" xfId="0" applyFont="1" applyFill="1" applyBorder="1" applyAlignment="1">
      <alignment vertical="center" wrapText="1"/>
    </xf>
    <xf numFmtId="0" fontId="61" fillId="11" borderId="0" xfId="0" applyFont="1" applyFill="1" applyAlignment="1">
      <alignment vertical="center" wrapText="1"/>
    </xf>
    <xf numFmtId="2" fontId="72" fillId="16" borderId="89" xfId="0" applyNumberFormat="1" applyFont="1" applyFill="1" applyBorder="1" applyAlignment="1">
      <alignment horizontal="center" vertical="center" wrapText="1"/>
    </xf>
    <xf numFmtId="0" fontId="76" fillId="12" borderId="49" xfId="66" applyFont="1" applyFill="1" applyBorder="1" applyAlignment="1">
      <alignment horizontal="left" vertical="center" wrapText="1"/>
    </xf>
    <xf numFmtId="0" fontId="61" fillId="11" borderId="49" xfId="0" applyFont="1" applyFill="1" applyBorder="1" applyAlignment="1">
      <alignment vertical="center" wrapText="1"/>
    </xf>
    <xf numFmtId="0" fontId="76" fillId="12" borderId="8" xfId="66" applyFont="1" applyFill="1" applyBorder="1" applyAlignment="1">
      <alignment horizontal="left" vertical="center" wrapText="1"/>
    </xf>
    <xf numFmtId="0" fontId="56" fillId="11" borderId="49" xfId="66" applyFill="1" applyBorder="1" applyAlignment="1">
      <alignment vertical="center" wrapText="1"/>
    </xf>
    <xf numFmtId="0" fontId="56" fillId="11" borderId="42" xfId="66" applyFill="1" applyBorder="1" applyAlignment="1">
      <alignment vertical="center" wrapText="1"/>
    </xf>
    <xf numFmtId="0" fontId="65" fillId="0" borderId="25" xfId="0" applyFont="1" applyBorder="1" applyAlignment="1">
      <alignment horizontal="center" vertical="center"/>
    </xf>
    <xf numFmtId="1" fontId="65" fillId="11" borderId="32" xfId="0" applyNumberFormat="1" applyFont="1" applyFill="1" applyBorder="1" applyAlignment="1">
      <alignment horizontal="left" vertical="center" wrapText="1"/>
    </xf>
    <xf numFmtId="0" fontId="56" fillId="0" borderId="44" xfId="66" applyBorder="1" applyAlignment="1">
      <alignment vertical="center" wrapText="1"/>
    </xf>
    <xf numFmtId="0" fontId="65" fillId="0" borderId="3" xfId="0" applyFont="1" applyBorder="1" applyAlignment="1">
      <alignment horizontal="left" vertical="center" wrapText="1"/>
    </xf>
    <xf numFmtId="0" fontId="41" fillId="0" borderId="3" xfId="0" applyFont="1" applyBorder="1" applyAlignment="1">
      <alignment horizontal="left" vertical="center" wrapText="1"/>
    </xf>
    <xf numFmtId="0" fontId="61" fillId="11" borderId="30" xfId="0" applyFont="1" applyFill="1" applyBorder="1" applyAlignment="1">
      <alignment horizontal="center" vertical="center"/>
    </xf>
    <xf numFmtId="0" fontId="56" fillId="11" borderId="43" xfId="66" applyFill="1" applyBorder="1" applyAlignment="1">
      <alignment vertical="center" wrapText="1"/>
    </xf>
    <xf numFmtId="0" fontId="65" fillId="0" borderId="10" xfId="0" applyFont="1" applyBorder="1" applyAlignment="1">
      <alignment horizontal="left" vertical="center"/>
    </xf>
    <xf numFmtId="0" fontId="61" fillId="11" borderId="5" xfId="71" applyFont="1" applyFill="1" applyBorder="1" applyAlignment="1">
      <alignment horizontal="left" vertical="center" wrapText="1"/>
    </xf>
    <xf numFmtId="0" fontId="61" fillId="11" borderId="5" xfId="71" applyFont="1" applyFill="1" applyBorder="1" applyAlignment="1">
      <alignment horizontal="center" vertical="center" wrapText="1"/>
    </xf>
    <xf numFmtId="0" fontId="61" fillId="11" borderId="26" xfId="0" applyFont="1" applyFill="1" applyBorder="1" applyAlignment="1">
      <alignment horizontal="center" vertical="center"/>
    </xf>
    <xf numFmtId="1" fontId="61" fillId="11" borderId="10" xfId="84" applyNumberFormat="1" applyFont="1" applyFill="1" applyBorder="1" applyAlignment="1">
      <alignment horizontal="left" vertical="center" wrapText="1"/>
    </xf>
    <xf numFmtId="0" fontId="65" fillId="0" borderId="0" xfId="0" applyFont="1" applyAlignment="1">
      <alignment horizontal="left" vertical="center"/>
    </xf>
    <xf numFmtId="0" fontId="65" fillId="18" borderId="9" xfId="0" applyFont="1" applyFill="1" applyBorder="1" applyAlignment="1">
      <alignment horizontal="left" vertical="center" wrapText="1"/>
    </xf>
    <xf numFmtId="0" fontId="65" fillId="18" borderId="11" xfId="0" applyFont="1" applyFill="1" applyBorder="1" applyAlignment="1">
      <alignment horizontal="left" vertical="center" wrapText="1"/>
    </xf>
    <xf numFmtId="0" fontId="65" fillId="18" borderId="23" xfId="0" applyFont="1" applyFill="1" applyBorder="1" applyAlignment="1">
      <alignment horizontal="left" vertical="center" wrapText="1"/>
    </xf>
    <xf numFmtId="1" fontId="61" fillId="11" borderId="28" xfId="71" applyNumberFormat="1" applyFont="1" applyFill="1" applyBorder="1" applyAlignment="1">
      <alignment horizontal="left" vertical="center" wrapText="1"/>
    </xf>
    <xf numFmtId="0" fontId="61" fillId="11" borderId="27" xfId="71" applyFont="1" applyFill="1" applyBorder="1" applyAlignment="1">
      <alignment horizontal="center" vertical="center" wrapText="1"/>
    </xf>
    <xf numFmtId="0" fontId="56" fillId="11" borderId="8" xfId="66" applyFill="1" applyBorder="1" applyAlignment="1">
      <alignment vertical="center" wrapText="1"/>
    </xf>
    <xf numFmtId="0" fontId="65" fillId="18" borderId="50" xfId="0" applyFont="1" applyFill="1" applyBorder="1" applyAlignment="1">
      <alignment horizontal="left" vertical="center" wrapText="1"/>
    </xf>
    <xf numFmtId="1" fontId="65" fillId="11" borderId="3" xfId="0" applyNumberFormat="1" applyFont="1" applyFill="1" applyBorder="1" applyAlignment="1">
      <alignment horizontal="left" vertical="center" wrapText="1"/>
    </xf>
    <xf numFmtId="180" fontId="75" fillId="14" borderId="87" xfId="0" applyNumberFormat="1" applyFont="1" applyFill="1" applyBorder="1" applyAlignment="1">
      <alignment horizontal="left" vertical="center"/>
    </xf>
    <xf numFmtId="0" fontId="56" fillId="11" borderId="45" xfId="66" applyFill="1" applyBorder="1" applyAlignment="1">
      <alignment vertical="center" wrapText="1"/>
    </xf>
    <xf numFmtId="1" fontId="65" fillId="11" borderId="16" xfId="0" applyNumberFormat="1" applyFont="1" applyFill="1" applyBorder="1" applyAlignment="1">
      <alignment horizontal="left" vertical="center" wrapText="1"/>
    </xf>
    <xf numFmtId="1" fontId="61" fillId="11" borderId="3" xfId="0" applyNumberFormat="1" applyFont="1" applyFill="1" applyBorder="1" applyAlignment="1">
      <alignment horizontal="left" vertical="center" wrapText="1"/>
    </xf>
    <xf numFmtId="1" fontId="61" fillId="11" borderId="20" xfId="0" applyNumberFormat="1" applyFont="1" applyFill="1" applyBorder="1" applyAlignment="1">
      <alignment horizontal="left" vertical="center" wrapText="1"/>
    </xf>
    <xf numFmtId="0" fontId="65" fillId="0" borderId="26" xfId="0" applyFont="1" applyBorder="1" applyAlignment="1">
      <alignment horizontal="center" vertical="center"/>
    </xf>
    <xf numFmtId="0" fontId="61" fillId="0" borderId="16" xfId="0" applyFont="1" applyBorder="1" applyAlignment="1">
      <alignment horizontal="left" vertical="center" wrapText="1"/>
    </xf>
    <xf numFmtId="2" fontId="61" fillId="0" borderId="17" xfId="0" applyNumberFormat="1" applyFont="1" applyBorder="1" applyAlignment="1">
      <alignment horizontal="center" vertical="center" wrapText="1"/>
    </xf>
    <xf numFmtId="1" fontId="61" fillId="0" borderId="17" xfId="0" applyNumberFormat="1" applyFont="1" applyBorder="1" applyAlignment="1">
      <alignment horizontal="center" vertical="center" wrapText="1"/>
    </xf>
    <xf numFmtId="177" fontId="61" fillId="0" borderId="17" xfId="0" applyNumberFormat="1" applyFont="1" applyBorder="1" applyAlignment="1">
      <alignment horizontal="center" vertical="center" wrapText="1"/>
    </xf>
    <xf numFmtId="0" fontId="67" fillId="12" borderId="4" xfId="0" applyFont="1" applyFill="1" applyBorder="1" applyAlignment="1">
      <alignment horizontal="center" vertical="center" wrapText="1"/>
    </xf>
    <xf numFmtId="0" fontId="65" fillId="11" borderId="10" xfId="0" applyFont="1" applyFill="1" applyBorder="1" applyAlignment="1">
      <alignment horizontal="left" vertical="center"/>
    </xf>
    <xf numFmtId="0" fontId="61" fillId="15" borderId="51" xfId="0" applyFont="1" applyFill="1" applyBorder="1" applyAlignment="1">
      <alignment vertical="center" wrapText="1"/>
    </xf>
    <xf numFmtId="0" fontId="62" fillId="0" borderId="11" xfId="0" applyFont="1" applyBorder="1" applyAlignment="1">
      <alignment horizontal="left" vertical="center" wrapText="1"/>
    </xf>
    <xf numFmtId="0" fontId="62" fillId="0" borderId="17" xfId="0" applyFont="1" applyBorder="1" applyAlignment="1">
      <alignment horizontal="left" vertical="center" wrapText="1"/>
    </xf>
    <xf numFmtId="0" fontId="62" fillId="0" borderId="12" xfId="0" applyFont="1" applyBorder="1" applyAlignment="1">
      <alignment horizontal="center" vertical="center" wrapText="1"/>
    </xf>
    <xf numFmtId="0" fontId="62" fillId="0" borderId="17" xfId="0" applyFont="1" applyBorder="1" applyAlignment="1">
      <alignment horizontal="center" vertical="center" wrapText="1"/>
    </xf>
    <xf numFmtId="0" fontId="62" fillId="0" borderId="22" xfId="0" applyFont="1" applyBorder="1" applyAlignment="1">
      <alignment horizontal="center" vertical="center" wrapText="1"/>
    </xf>
    <xf numFmtId="0" fontId="62" fillId="0" borderId="13" xfId="0" applyFont="1" applyBorder="1" applyAlignment="1">
      <alignment horizontal="center" vertical="center" wrapText="1"/>
    </xf>
    <xf numFmtId="0" fontId="56" fillId="12" borderId="53" xfId="66" applyFill="1" applyBorder="1" applyAlignment="1">
      <alignment horizontal="left" vertical="center" wrapText="1"/>
    </xf>
    <xf numFmtId="0" fontId="62" fillId="0" borderId="10" xfId="0" applyFont="1" applyBorder="1" applyAlignment="1">
      <alignment horizontal="left" vertical="center" wrapText="1"/>
    </xf>
    <xf numFmtId="0" fontId="56" fillId="11" borderId="54" xfId="66" applyFill="1" applyBorder="1" applyAlignment="1">
      <alignment vertical="center" wrapText="1"/>
    </xf>
    <xf numFmtId="0" fontId="62" fillId="0" borderId="23" xfId="0" applyFont="1" applyBorder="1" applyAlignment="1">
      <alignment horizontal="left" vertical="center" wrapText="1"/>
    </xf>
    <xf numFmtId="0" fontId="62" fillId="0" borderId="24" xfId="0" applyFont="1" applyBorder="1" applyAlignment="1">
      <alignment horizontal="center" vertical="center" wrapText="1"/>
    </xf>
    <xf numFmtId="0" fontId="60" fillId="11" borderId="0" xfId="0" quotePrefix="1" applyFont="1" applyFill="1" applyAlignment="1">
      <alignment vertical="center" wrapText="1"/>
    </xf>
    <xf numFmtId="0" fontId="62" fillId="0" borderId="4" xfId="0" applyFont="1" applyBorder="1" applyAlignment="1">
      <alignment horizontal="center" vertical="center" wrapText="1"/>
    </xf>
    <xf numFmtId="0" fontId="69" fillId="17" borderId="90" xfId="0" applyFont="1" applyFill="1" applyBorder="1" applyAlignment="1" applyProtection="1">
      <alignment horizontal="center" vertical="center" wrapText="1"/>
      <protection locked="0"/>
    </xf>
    <xf numFmtId="0" fontId="70" fillId="17" borderId="90" xfId="0" applyFont="1" applyFill="1" applyBorder="1" applyAlignment="1" applyProtection="1">
      <alignment horizontal="center" vertical="center" wrapText="1"/>
      <protection locked="0"/>
    </xf>
    <xf numFmtId="0" fontId="69" fillId="17" borderId="91" xfId="0" applyFont="1" applyFill="1" applyBorder="1" applyAlignment="1" applyProtection="1">
      <alignment horizontal="center" vertical="center" wrapText="1"/>
      <protection locked="0"/>
    </xf>
    <xf numFmtId="0" fontId="69" fillId="17" borderId="92" xfId="0" applyFont="1" applyFill="1" applyBorder="1" applyAlignment="1" applyProtection="1">
      <alignment horizontal="center" vertical="center" wrapText="1"/>
      <protection locked="0"/>
    </xf>
    <xf numFmtId="1" fontId="69" fillId="13" borderId="58" xfId="0" applyNumberFormat="1" applyFont="1" applyFill="1" applyBorder="1" applyAlignment="1" applyProtection="1">
      <alignment horizontal="left" vertical="center"/>
      <protection locked="0"/>
    </xf>
    <xf numFmtId="0" fontId="69" fillId="13" borderId="59" xfId="0" applyFont="1" applyFill="1" applyBorder="1" applyAlignment="1" applyProtection="1">
      <alignment horizontal="center" vertical="center" wrapText="1"/>
      <protection locked="0"/>
    </xf>
    <xf numFmtId="0" fontId="70" fillId="13" borderId="59" xfId="65" applyFont="1" applyFill="1" applyBorder="1" applyAlignment="1" applyProtection="1">
      <alignment horizontal="center" vertical="center" wrapText="1"/>
      <protection locked="0"/>
    </xf>
    <xf numFmtId="2" fontId="69" fillId="13" borderId="59" xfId="0" applyNumberFormat="1" applyFont="1" applyFill="1" applyBorder="1" applyAlignment="1" applyProtection="1">
      <alignment horizontal="center" vertical="center" wrapText="1"/>
      <protection locked="0"/>
    </xf>
    <xf numFmtId="0" fontId="70" fillId="13" borderId="59" xfId="0" applyFont="1" applyFill="1" applyBorder="1" applyAlignment="1" applyProtection="1">
      <alignment horizontal="center" vertical="center" wrapText="1"/>
      <protection locked="0"/>
    </xf>
    <xf numFmtId="0" fontId="64" fillId="13" borderId="56" xfId="0" applyFont="1" applyFill="1" applyBorder="1" applyAlignment="1" applyProtection="1">
      <alignment vertical="center" wrapText="1"/>
      <protection locked="0"/>
    </xf>
    <xf numFmtId="1" fontId="69" fillId="14" borderId="58" xfId="0" applyNumberFormat="1" applyFont="1" applyFill="1" applyBorder="1" applyAlignment="1" applyProtection="1">
      <alignment horizontal="left" vertical="center"/>
      <protection locked="0"/>
    </xf>
    <xf numFmtId="0" fontId="69" fillId="14" borderId="59" xfId="0" applyFont="1" applyFill="1" applyBorder="1" applyAlignment="1" applyProtection="1">
      <alignment horizontal="center" vertical="center" wrapText="1"/>
      <protection locked="0"/>
    </xf>
    <xf numFmtId="0" fontId="70" fillId="14" borderId="59" xfId="65" applyFont="1" applyFill="1" applyBorder="1" applyAlignment="1" applyProtection="1">
      <alignment horizontal="center" vertical="center" wrapText="1"/>
      <protection locked="0"/>
    </xf>
    <xf numFmtId="2" fontId="69" fillId="14" borderId="59" xfId="0" applyNumberFormat="1" applyFont="1" applyFill="1" applyBorder="1" applyAlignment="1" applyProtection="1">
      <alignment horizontal="center" vertical="center" wrapText="1"/>
      <protection locked="0"/>
    </xf>
    <xf numFmtId="0" fontId="70" fillId="14" borderId="59" xfId="0" applyFont="1" applyFill="1" applyBorder="1" applyAlignment="1" applyProtection="1">
      <alignment horizontal="center" vertical="center" wrapText="1"/>
      <protection locked="0"/>
    </xf>
    <xf numFmtId="0" fontId="64" fillId="14" borderId="56" xfId="0" applyFont="1" applyFill="1" applyBorder="1" applyAlignment="1" applyProtection="1">
      <alignment vertical="center" wrapText="1"/>
      <protection locked="0"/>
    </xf>
    <xf numFmtId="0" fontId="62" fillId="11" borderId="11" xfId="0" applyFont="1" applyFill="1" applyBorder="1" applyAlignment="1">
      <alignment horizontal="left" vertical="center" wrapText="1"/>
    </xf>
    <xf numFmtId="0" fontId="62" fillId="11" borderId="11" xfId="0" applyFont="1" applyFill="1" applyBorder="1" applyAlignment="1" applyProtection="1">
      <alignment vertical="center" wrapText="1" readingOrder="1"/>
      <protection locked="0"/>
    </xf>
    <xf numFmtId="0" fontId="76" fillId="12" borderId="53" xfId="66" applyFont="1" applyFill="1" applyBorder="1" applyAlignment="1">
      <alignment horizontal="left" vertical="center" wrapText="1"/>
    </xf>
    <xf numFmtId="0" fontId="76" fillId="12" borderId="54" xfId="66" applyFont="1" applyFill="1" applyBorder="1" applyAlignment="1">
      <alignment horizontal="left" vertical="center" wrapText="1"/>
    </xf>
    <xf numFmtId="0" fontId="76" fillId="0" borderId="54" xfId="66" applyFont="1" applyBorder="1" applyAlignment="1">
      <alignment horizontal="left" vertical="center"/>
    </xf>
    <xf numFmtId="0" fontId="76" fillId="0" borderId="60" xfId="66" applyFont="1" applyBorder="1" applyAlignment="1">
      <alignment horizontal="left" vertical="center"/>
    </xf>
    <xf numFmtId="0" fontId="62" fillId="11" borderId="11" xfId="0" applyFont="1" applyFill="1" applyBorder="1" applyAlignment="1">
      <alignment horizontal="center" vertical="center" wrapText="1"/>
    </xf>
    <xf numFmtId="177" fontId="61" fillId="0" borderId="11" xfId="0" applyNumberFormat="1" applyFont="1" applyBorder="1" applyAlignment="1">
      <alignment horizontal="center" vertical="center" wrapText="1"/>
    </xf>
    <xf numFmtId="0" fontId="56" fillId="11" borderId="53" xfId="66" applyFill="1" applyBorder="1" applyAlignment="1">
      <alignment vertical="center" wrapText="1"/>
    </xf>
    <xf numFmtId="0" fontId="56" fillId="11" borderId="60" xfId="66" applyFill="1" applyBorder="1" applyAlignment="1">
      <alignment vertical="center" wrapText="1"/>
    </xf>
    <xf numFmtId="0" fontId="65" fillId="0" borderId="12" xfId="0" applyFont="1" applyBorder="1" applyAlignment="1">
      <alignment horizontal="left" vertical="center" wrapText="1"/>
    </xf>
    <xf numFmtId="0" fontId="38" fillId="11" borderId="11" xfId="0" applyFont="1" applyFill="1" applyBorder="1" applyAlignment="1">
      <alignment horizontal="left" vertical="center" wrapText="1"/>
    </xf>
    <xf numFmtId="0" fontId="56" fillId="11" borderId="7" xfId="66" applyFill="1" applyBorder="1" applyAlignment="1">
      <alignment vertical="center" wrapText="1"/>
    </xf>
    <xf numFmtId="0" fontId="62" fillId="0" borderId="23" xfId="0" applyFont="1" applyBorder="1" applyAlignment="1">
      <alignment horizontal="center" vertical="center" wrapText="1"/>
    </xf>
    <xf numFmtId="0" fontId="62" fillId="0" borderId="10" xfId="0" applyFont="1" applyBorder="1" applyAlignment="1">
      <alignment horizontal="center" vertical="center" wrapText="1"/>
    </xf>
    <xf numFmtId="0" fontId="62" fillId="0" borderId="15" xfId="0" applyFont="1" applyBorder="1" applyAlignment="1">
      <alignment horizontal="center" vertical="center" wrapText="1"/>
    </xf>
    <xf numFmtId="0" fontId="62" fillId="11" borderId="28" xfId="0" applyFont="1" applyFill="1" applyBorder="1" applyAlignment="1">
      <alignment horizontal="center" vertical="center" wrapText="1"/>
    </xf>
    <xf numFmtId="0" fontId="62" fillId="11" borderId="10" xfId="0" applyFont="1" applyFill="1" applyBorder="1" applyAlignment="1">
      <alignment horizontal="center" vertical="center" wrapText="1"/>
    </xf>
    <xf numFmtId="0" fontId="62" fillId="0" borderId="10" xfId="0" applyFont="1" applyBorder="1" applyAlignment="1">
      <alignment horizontal="center" vertical="center"/>
    </xf>
    <xf numFmtId="0" fontId="62" fillId="0" borderId="14" xfId="0" applyFont="1" applyBorder="1" applyAlignment="1">
      <alignment horizontal="center" vertical="center"/>
    </xf>
    <xf numFmtId="0" fontId="62" fillId="0" borderId="19" xfId="0" applyFont="1" applyBorder="1" applyAlignment="1">
      <alignment horizontal="center" vertical="center" wrapText="1"/>
    </xf>
    <xf numFmtId="0" fontId="62" fillId="11" borderId="14" xfId="0" applyFont="1" applyFill="1" applyBorder="1" applyAlignment="1">
      <alignment horizontal="center" vertical="center" wrapText="1"/>
    </xf>
    <xf numFmtId="0" fontId="62" fillId="0" borderId="29" xfId="0" applyFont="1" applyBorder="1" applyAlignment="1">
      <alignment horizontal="center" vertical="center" wrapText="1"/>
    </xf>
    <xf numFmtId="0" fontId="61" fillId="0" borderId="50" xfId="0" applyFont="1" applyBorder="1" applyAlignment="1">
      <alignment horizontal="center" vertical="center" wrapText="1"/>
    </xf>
    <xf numFmtId="0" fontId="61" fillId="12" borderId="61" xfId="0" applyFont="1" applyFill="1" applyBorder="1" applyAlignment="1">
      <alignment horizontal="center" vertical="center" wrapText="1"/>
    </xf>
    <xf numFmtId="0" fontId="61" fillId="12" borderId="15" xfId="0" applyFont="1" applyFill="1" applyBorder="1" applyAlignment="1">
      <alignment horizontal="center" vertical="center" wrapText="1"/>
    </xf>
    <xf numFmtId="0" fontId="61" fillId="0" borderId="19" xfId="0" applyFont="1" applyBorder="1" applyAlignment="1">
      <alignment horizontal="center" vertical="center" wrapText="1"/>
    </xf>
    <xf numFmtId="0" fontId="61" fillId="0" borderId="47" xfId="0" applyFont="1" applyBorder="1" applyAlignment="1">
      <alignment horizontal="center" vertical="center" wrapText="1"/>
    </xf>
    <xf numFmtId="0" fontId="61" fillId="12" borderId="48" xfId="0" applyFont="1" applyFill="1" applyBorder="1" applyAlignment="1">
      <alignment horizontal="center" vertical="center" wrapText="1"/>
    </xf>
    <xf numFmtId="0" fontId="61" fillId="12" borderId="24" xfId="0" applyFont="1" applyFill="1" applyBorder="1" applyAlignment="1">
      <alignment horizontal="center" vertical="center" wrapText="1"/>
    </xf>
    <xf numFmtId="0" fontId="61" fillId="0" borderId="62" xfId="0" applyFont="1" applyBorder="1" applyAlignment="1">
      <alignment horizontal="center" vertical="center" wrapText="1"/>
    </xf>
    <xf numFmtId="0" fontId="61" fillId="12" borderId="63" xfId="0" applyFont="1" applyFill="1" applyBorder="1" applyAlignment="1">
      <alignment horizontal="center" vertical="center" wrapText="1"/>
    </xf>
    <xf numFmtId="0" fontId="62" fillId="0" borderId="16" xfId="0" applyFont="1" applyBorder="1" applyAlignment="1">
      <alignment horizontal="left" vertical="center" wrapText="1"/>
    </xf>
    <xf numFmtId="0" fontId="56" fillId="12" borderId="7" xfId="66" applyFill="1" applyBorder="1" applyAlignment="1">
      <alignment horizontal="left" vertical="center" wrapText="1"/>
    </xf>
    <xf numFmtId="0" fontId="61" fillId="0" borderId="13" xfId="0" applyFont="1" applyBorder="1" applyAlignment="1">
      <alignment horizontal="center" vertical="center" wrapText="1"/>
    </xf>
    <xf numFmtId="0" fontId="61" fillId="0" borderId="32" xfId="0" applyFont="1" applyBorder="1" applyAlignment="1">
      <alignment horizontal="center" vertical="center" wrapText="1"/>
    </xf>
    <xf numFmtId="0" fontId="77" fillId="15" borderId="40" xfId="0" applyFont="1" applyFill="1" applyBorder="1" applyAlignment="1">
      <alignment horizontal="left" vertical="center" wrapText="1"/>
    </xf>
    <xf numFmtId="0" fontId="77" fillId="15" borderId="40" xfId="0" applyFont="1" applyFill="1" applyBorder="1" applyAlignment="1">
      <alignment horizontal="center" vertical="center" wrapText="1"/>
    </xf>
    <xf numFmtId="0" fontId="65" fillId="11" borderId="12" xfId="0" applyFont="1" applyFill="1" applyBorder="1" applyAlignment="1">
      <alignment horizontal="center" vertical="center" wrapText="1"/>
    </xf>
    <xf numFmtId="0" fontId="62" fillId="0" borderId="3" xfId="0" applyFont="1" applyBorder="1" applyAlignment="1">
      <alignment horizontal="center" vertical="center"/>
    </xf>
    <xf numFmtId="0" fontId="61" fillId="11" borderId="12" xfId="0" applyFont="1" applyFill="1" applyBorder="1" applyAlignment="1">
      <alignment horizontal="center" vertical="center"/>
    </xf>
    <xf numFmtId="0" fontId="61" fillId="11" borderId="34" xfId="0" applyFont="1" applyFill="1" applyBorder="1" applyAlignment="1">
      <alignment horizontal="center" vertical="center" wrapText="1"/>
    </xf>
    <xf numFmtId="0" fontId="61" fillId="0" borderId="11" xfId="84" applyFont="1" applyBorder="1" applyAlignment="1">
      <alignment horizontal="center" vertical="center" wrapText="1"/>
    </xf>
    <xf numFmtId="1" fontId="72" fillId="15" borderId="64" xfId="0" applyNumberFormat="1" applyFont="1" applyFill="1" applyBorder="1" applyAlignment="1">
      <alignment horizontal="left" vertical="center"/>
    </xf>
    <xf numFmtId="2" fontId="63" fillId="15" borderId="41" xfId="0" applyNumberFormat="1" applyFont="1" applyFill="1" applyBorder="1" applyAlignment="1">
      <alignment horizontal="center" vertical="center" wrapText="1"/>
    </xf>
    <xf numFmtId="0" fontId="61" fillId="15" borderId="57" xfId="0" applyFont="1" applyFill="1" applyBorder="1" applyAlignment="1">
      <alignment vertical="center" wrapText="1"/>
    </xf>
    <xf numFmtId="0" fontId="64" fillId="14" borderId="51" xfId="0" applyFont="1" applyFill="1" applyBorder="1" applyAlignment="1" applyProtection="1">
      <alignment vertical="center" wrapText="1"/>
      <protection locked="0"/>
    </xf>
    <xf numFmtId="1" fontId="69" fillId="14" borderId="64" xfId="0" applyNumberFormat="1" applyFont="1" applyFill="1" applyBorder="1" applyAlignment="1" applyProtection="1">
      <alignment horizontal="left" vertical="center"/>
      <protection locked="0"/>
    </xf>
    <xf numFmtId="0" fontId="69" fillId="14" borderId="41" xfId="0" applyFont="1" applyFill="1" applyBorder="1" applyAlignment="1" applyProtection="1">
      <alignment horizontal="center" vertical="center" wrapText="1"/>
      <protection locked="0"/>
    </xf>
    <xf numFmtId="0" fontId="70" fillId="14" borderId="41" xfId="65" applyFont="1" applyFill="1" applyBorder="1" applyAlignment="1" applyProtection="1">
      <alignment horizontal="center" vertical="center" wrapText="1"/>
      <protection locked="0"/>
    </xf>
    <xf numFmtId="0" fontId="70" fillId="14" borderId="41" xfId="0" applyFont="1" applyFill="1" applyBorder="1" applyAlignment="1" applyProtection="1">
      <alignment horizontal="center" vertical="center" wrapText="1"/>
      <protection locked="0"/>
    </xf>
    <xf numFmtId="0" fontId="64" fillId="14" borderId="57" xfId="0" applyFont="1" applyFill="1" applyBorder="1" applyAlignment="1" applyProtection="1">
      <alignment vertical="center" wrapText="1"/>
      <protection locked="0"/>
    </xf>
    <xf numFmtId="0" fontId="64" fillId="13" borderId="51" xfId="0" applyFont="1" applyFill="1" applyBorder="1" applyAlignment="1" applyProtection="1">
      <alignment vertical="center" wrapText="1"/>
      <protection locked="0"/>
    </xf>
    <xf numFmtId="0" fontId="65" fillId="18" borderId="32" xfId="0" applyFont="1" applyFill="1" applyBorder="1" applyAlignment="1">
      <alignment horizontal="left" vertical="center"/>
    </xf>
    <xf numFmtId="0" fontId="65" fillId="18" borderId="16" xfId="0" applyFont="1" applyFill="1" applyBorder="1" applyAlignment="1">
      <alignment horizontal="left" vertical="center" wrapText="1"/>
    </xf>
    <xf numFmtId="0" fontId="65" fillId="18" borderId="32" xfId="0" applyFont="1" applyFill="1" applyBorder="1" applyAlignment="1">
      <alignment horizontal="left" vertical="center" wrapText="1"/>
    </xf>
    <xf numFmtId="1" fontId="72" fillId="14" borderId="58" xfId="0" applyNumberFormat="1" applyFont="1" applyFill="1" applyBorder="1" applyAlignment="1">
      <alignment horizontal="left" vertical="center"/>
    </xf>
    <xf numFmtId="0" fontId="63" fillId="14" borderId="59" xfId="0" applyFont="1" applyFill="1" applyBorder="1" applyAlignment="1">
      <alignment horizontal="left" vertical="center" wrapText="1"/>
    </xf>
    <xf numFmtId="0" fontId="63" fillId="14" borderId="59" xfId="0" applyFont="1" applyFill="1" applyBorder="1" applyAlignment="1">
      <alignment horizontal="center" vertical="center"/>
    </xf>
    <xf numFmtId="0" fontId="63" fillId="14" borderId="59" xfId="0" applyFont="1" applyFill="1" applyBorder="1" applyAlignment="1">
      <alignment horizontal="center" vertical="center" wrapText="1"/>
    </xf>
    <xf numFmtId="0" fontId="63" fillId="14" borderId="59" xfId="0" applyFont="1" applyFill="1" applyBorder="1" applyAlignment="1" applyProtection="1">
      <alignment horizontal="center" vertical="center"/>
      <protection locked="0"/>
    </xf>
    <xf numFmtId="0" fontId="61" fillId="14" borderId="56" xfId="0" applyFont="1" applyFill="1" applyBorder="1" applyAlignment="1">
      <alignment vertical="center" wrapText="1"/>
    </xf>
    <xf numFmtId="0" fontId="65" fillId="11" borderId="11" xfId="84" applyFont="1" applyFill="1" applyBorder="1" applyAlignment="1">
      <alignment horizontal="center" vertical="center" wrapText="1"/>
    </xf>
    <xf numFmtId="0" fontId="65" fillId="11" borderId="17" xfId="84" applyFont="1" applyFill="1" applyBorder="1" applyAlignment="1">
      <alignment horizontal="center" vertical="center" wrapText="1"/>
    </xf>
    <xf numFmtId="0" fontId="61" fillId="0" borderId="17" xfId="0" applyFont="1" applyBorder="1" applyAlignment="1">
      <alignment horizontal="center" vertical="center"/>
    </xf>
    <xf numFmtId="1" fontId="61" fillId="0" borderId="32" xfId="84" applyNumberFormat="1" applyFont="1" applyBorder="1" applyAlignment="1">
      <alignment horizontal="left" vertical="center" wrapText="1"/>
    </xf>
    <xf numFmtId="0" fontId="61" fillId="11" borderId="11" xfId="84" applyFont="1" applyFill="1" applyBorder="1" applyAlignment="1">
      <alignment horizontal="left" vertical="center" wrapText="1"/>
    </xf>
    <xf numFmtId="0" fontId="61" fillId="0" borderId="12" xfId="84" applyFont="1" applyBorder="1" applyAlignment="1">
      <alignment horizontal="left" vertical="center" wrapText="1"/>
    </xf>
    <xf numFmtId="0" fontId="61" fillId="0" borderId="12" xfId="84" applyFont="1" applyBorder="1" applyAlignment="1">
      <alignment horizontal="center" vertical="center" wrapText="1"/>
    </xf>
    <xf numFmtId="2" fontId="61" fillId="0" borderId="32" xfId="84" applyNumberFormat="1" applyFont="1" applyBorder="1" applyAlignment="1">
      <alignment horizontal="center" vertical="center" wrapText="1"/>
    </xf>
    <xf numFmtId="175" fontId="61" fillId="0" borderId="11" xfId="84" applyNumberFormat="1" applyFont="1" applyBorder="1" applyAlignment="1">
      <alignment horizontal="center" vertical="center" wrapText="1"/>
    </xf>
    <xf numFmtId="0" fontId="61" fillId="0" borderId="32" xfId="84" applyFont="1" applyBorder="1" applyAlignment="1">
      <alignment horizontal="left" vertical="center" wrapText="1"/>
    </xf>
    <xf numFmtId="0" fontId="61" fillId="11" borderId="11" xfId="84" applyFont="1" applyFill="1" applyBorder="1" applyAlignment="1">
      <alignment horizontal="center" vertical="center"/>
    </xf>
    <xf numFmtId="1" fontId="61" fillId="0" borderId="11" xfId="84" applyNumberFormat="1" applyFont="1" applyBorder="1" applyAlignment="1">
      <alignment horizontal="center" vertical="center" wrapText="1"/>
    </xf>
    <xf numFmtId="49" fontId="61" fillId="0" borderId="34" xfId="84" applyNumberFormat="1" applyFont="1" applyBorder="1" applyAlignment="1">
      <alignment horizontal="center" vertical="center" wrapText="1"/>
    </xf>
    <xf numFmtId="0" fontId="56" fillId="12" borderId="93" xfId="66" applyFill="1" applyBorder="1" applyAlignment="1">
      <alignment horizontal="left" vertical="center" wrapText="1"/>
    </xf>
    <xf numFmtId="2" fontId="61" fillId="0" borderId="4" xfId="84" applyNumberFormat="1" applyFont="1" applyBorder="1" applyAlignment="1">
      <alignment horizontal="center" vertical="center" wrapText="1"/>
    </xf>
    <xf numFmtId="1" fontId="61" fillId="0" borderId="4" xfId="84" applyNumberFormat="1" applyFont="1" applyBorder="1" applyAlignment="1">
      <alignment horizontal="center" vertical="center" wrapText="1"/>
    </xf>
    <xf numFmtId="0" fontId="65" fillId="11" borderId="26" xfId="0" applyFont="1" applyFill="1" applyBorder="1" applyAlignment="1">
      <alignment horizontal="center" vertical="center" wrapText="1"/>
    </xf>
    <xf numFmtId="1" fontId="61" fillId="11" borderId="32" xfId="37" applyNumberFormat="1" applyFont="1" applyFill="1" applyBorder="1" applyAlignment="1">
      <alignment horizontal="left" vertical="center" wrapText="1"/>
    </xf>
    <xf numFmtId="0" fontId="61" fillId="11" borderId="11" xfId="37" applyFont="1" applyFill="1" applyBorder="1" applyAlignment="1">
      <alignment horizontal="left" vertical="center" wrapText="1"/>
    </xf>
    <xf numFmtId="0" fontId="61" fillId="11" borderId="11" xfId="37" applyFont="1" applyFill="1" applyBorder="1" applyAlignment="1">
      <alignment horizontal="center" vertical="center" wrapText="1"/>
    </xf>
    <xf numFmtId="0" fontId="61" fillId="11" borderId="12" xfId="37" applyFont="1" applyFill="1" applyBorder="1" applyAlignment="1">
      <alignment horizontal="left" vertical="center" wrapText="1"/>
    </xf>
    <xf numFmtId="0" fontId="61" fillId="12" borderId="12" xfId="0" applyFont="1" applyFill="1" applyBorder="1" applyAlignment="1">
      <alignment horizontal="center" vertical="center" wrapText="1"/>
    </xf>
    <xf numFmtId="0" fontId="76" fillId="12" borderId="42" xfId="66" applyFont="1" applyFill="1" applyBorder="1" applyAlignment="1">
      <alignment horizontal="left" vertical="center" wrapText="1"/>
    </xf>
    <xf numFmtId="0" fontId="61" fillId="0" borderId="0" xfId="0" applyFont="1" applyAlignment="1">
      <alignment horizontal="left" vertical="top" wrapText="1"/>
    </xf>
    <xf numFmtId="0" fontId="65" fillId="0" borderId="17" xfId="0" applyFont="1" applyBorder="1" applyAlignment="1">
      <alignment horizontal="left" vertical="center"/>
    </xf>
    <xf numFmtId="1" fontId="65" fillId="11" borderId="23" xfId="0" applyNumberFormat="1" applyFont="1" applyFill="1" applyBorder="1" applyAlignment="1">
      <alignment horizontal="left" vertical="center" wrapText="1"/>
    </xf>
    <xf numFmtId="0" fontId="65" fillId="11" borderId="9" xfId="0" applyFont="1" applyFill="1" applyBorder="1" applyAlignment="1">
      <alignment horizontal="left" vertical="center" wrapText="1"/>
    </xf>
    <xf numFmtId="0" fontId="65" fillId="11" borderId="14" xfId="0" applyFont="1" applyFill="1" applyBorder="1" applyAlignment="1">
      <alignment horizontal="left" vertical="center"/>
    </xf>
    <xf numFmtId="0" fontId="65" fillId="18" borderId="23" xfId="0" applyFont="1" applyFill="1" applyBorder="1" applyAlignment="1">
      <alignment horizontal="left" vertical="center"/>
    </xf>
    <xf numFmtId="1" fontId="61" fillId="11" borderId="23" xfId="0" applyNumberFormat="1" applyFont="1" applyFill="1" applyBorder="1" applyAlignment="1">
      <alignment horizontal="left" vertical="center" wrapText="1"/>
    </xf>
    <xf numFmtId="175" fontId="61" fillId="0" borderId="5" xfId="0" applyNumberFormat="1" applyFont="1" applyBorder="1" applyAlignment="1">
      <alignment horizontal="center" vertical="center" wrapText="1"/>
    </xf>
    <xf numFmtId="0" fontId="62" fillId="11" borderId="5" xfId="0" applyFont="1" applyFill="1" applyBorder="1" applyAlignment="1">
      <alignment horizontal="left" vertical="center" wrapText="1"/>
    </xf>
    <xf numFmtId="0" fontId="78" fillId="11" borderId="0" xfId="0" applyFont="1" applyFill="1" applyAlignment="1">
      <alignment vertical="center" wrapText="1"/>
    </xf>
    <xf numFmtId="0" fontId="79" fillId="11" borderId="59" xfId="0" applyFont="1" applyFill="1" applyBorder="1" applyAlignment="1">
      <alignment horizontal="center" vertical="center" wrapText="1"/>
    </xf>
    <xf numFmtId="1" fontId="56" fillId="11" borderId="0" xfId="66" applyNumberFormat="1" applyFill="1" applyBorder="1" applyAlignment="1">
      <alignment horizontal="left" vertical="center"/>
    </xf>
    <xf numFmtId="0" fontId="56" fillId="11" borderId="0" xfId="66" applyFill="1" applyAlignment="1">
      <alignment vertical="center" wrapText="1"/>
    </xf>
    <xf numFmtId="1" fontId="75" fillId="19" borderId="86" xfId="0" applyNumberFormat="1" applyFont="1" applyFill="1" applyBorder="1" applyAlignment="1">
      <alignment horizontal="left" vertical="center"/>
    </xf>
    <xf numFmtId="180" fontId="75" fillId="19" borderId="87" xfId="0" applyNumberFormat="1" applyFont="1" applyFill="1" applyBorder="1" applyAlignment="1">
      <alignment horizontal="left" vertical="center"/>
    </xf>
    <xf numFmtId="0" fontId="70" fillId="17" borderId="90" xfId="0" applyFont="1" applyFill="1" applyBorder="1" applyAlignment="1">
      <alignment horizontal="center" vertical="center" wrapText="1"/>
    </xf>
    <xf numFmtId="0" fontId="75" fillId="11" borderId="0" xfId="0" applyFont="1" applyFill="1" applyAlignment="1">
      <alignment horizontal="center" vertical="center" wrapText="1"/>
    </xf>
    <xf numFmtId="1" fontId="69" fillId="17" borderId="94" xfId="0" applyNumberFormat="1" applyFont="1" applyFill="1" applyBorder="1" applyAlignment="1" applyProtection="1">
      <alignment horizontal="center" vertical="center" wrapText="1"/>
      <protection locked="0"/>
    </xf>
    <xf numFmtId="0" fontId="62" fillId="11" borderId="28" xfId="0" applyFont="1" applyFill="1" applyBorder="1" applyAlignment="1">
      <alignment horizontal="left" vertical="center" wrapText="1"/>
    </xf>
    <xf numFmtId="0" fontId="62" fillId="0" borderId="32" xfId="0" applyFont="1" applyBorder="1" applyAlignment="1">
      <alignment horizontal="left" vertical="center" wrapText="1"/>
    </xf>
    <xf numFmtId="0" fontId="62" fillId="0" borderId="14" xfId="0" applyFont="1" applyBorder="1" applyAlignment="1">
      <alignment horizontal="left" vertical="center" wrapText="1"/>
    </xf>
    <xf numFmtId="0" fontId="61" fillId="0" borderId="66" xfId="0" applyFont="1" applyBorder="1" applyAlignment="1">
      <alignment horizontal="left" vertical="center" wrapText="1"/>
    </xf>
    <xf numFmtId="0" fontId="61" fillId="0" borderId="27" xfId="0" applyFont="1" applyBorder="1" applyAlignment="1">
      <alignment horizontal="center" vertical="center" wrapText="1"/>
    </xf>
    <xf numFmtId="1" fontId="61" fillId="0" borderId="37" xfId="0" applyNumberFormat="1" applyFont="1" applyBorder="1" applyAlignment="1">
      <alignment horizontal="center" vertical="center" wrapText="1"/>
    </xf>
    <xf numFmtId="0" fontId="61" fillId="0" borderId="9" xfId="0" applyFont="1" applyBorder="1" applyAlignment="1">
      <alignment horizontal="center" vertical="center"/>
    </xf>
    <xf numFmtId="0" fontId="61" fillId="0" borderId="37" xfId="0" applyFont="1" applyBorder="1" applyAlignment="1">
      <alignment horizontal="center" vertical="center" wrapText="1"/>
    </xf>
    <xf numFmtId="180" fontId="75" fillId="22" borderId="87" xfId="0" applyNumberFormat="1" applyFont="1" applyFill="1" applyBorder="1" applyAlignment="1">
      <alignment horizontal="left" vertical="center"/>
    </xf>
    <xf numFmtId="0" fontId="67" fillId="12" borderId="5" xfId="0" applyFont="1" applyFill="1" applyBorder="1" applyAlignment="1">
      <alignment horizontal="center" vertical="center" wrapText="1"/>
    </xf>
    <xf numFmtId="0" fontId="62" fillId="0" borderId="28" xfId="0" applyFont="1" applyBorder="1" applyAlignment="1">
      <alignment horizontal="center" vertical="center" wrapText="1"/>
    </xf>
    <xf numFmtId="0" fontId="62" fillId="11" borderId="14" xfId="0" applyFont="1" applyFill="1" applyBorder="1" applyAlignment="1">
      <alignment horizontal="left" vertical="center" wrapText="1"/>
    </xf>
    <xf numFmtId="0" fontId="70" fillId="19" borderId="40" xfId="65" applyFont="1" applyFill="1" applyBorder="1" applyAlignment="1" applyProtection="1">
      <alignment horizontal="center" vertical="center" wrapText="1"/>
    </xf>
    <xf numFmtId="0" fontId="70" fillId="19" borderId="40" xfId="0" applyFont="1" applyFill="1" applyBorder="1" applyAlignment="1">
      <alignment horizontal="center" vertical="center" wrapText="1"/>
    </xf>
    <xf numFmtId="0" fontId="78" fillId="0" borderId="11" xfId="0" applyFont="1" applyBorder="1" applyAlignment="1">
      <alignment horizontal="center" vertical="center" wrapText="1"/>
    </xf>
    <xf numFmtId="0" fontId="48" fillId="0" borderId="3" xfId="0" applyFont="1" applyBorder="1" applyAlignment="1">
      <alignment horizontal="center" vertical="center" wrapText="1"/>
    </xf>
    <xf numFmtId="184" fontId="78" fillId="0" borderId="3" xfId="0" applyNumberFormat="1" applyFont="1" applyBorder="1" applyAlignment="1">
      <alignment horizontal="center" vertical="center" wrapText="1"/>
    </xf>
    <xf numFmtId="0" fontId="78" fillId="0" borderId="3" xfId="0" applyFont="1" applyBorder="1" applyAlignment="1">
      <alignment horizontal="center" vertical="center" wrapText="1"/>
    </xf>
    <xf numFmtId="0" fontId="37" fillId="0" borderId="3" xfId="0" applyFont="1" applyBorder="1" applyAlignment="1">
      <alignment horizontal="center" vertical="center" wrapText="1"/>
    </xf>
    <xf numFmtId="0" fontId="78" fillId="0" borderId="3" xfId="0" applyFont="1" applyBorder="1" applyAlignment="1">
      <alignment horizontal="left" vertical="center" wrapText="1"/>
    </xf>
    <xf numFmtId="0" fontId="78" fillId="0" borderId="4" xfId="0" applyFont="1" applyBorder="1" applyAlignment="1">
      <alignment horizontal="center" vertical="center" wrapText="1"/>
    </xf>
    <xf numFmtId="0" fontId="78" fillId="0" borderId="4" xfId="0" applyFont="1" applyBorder="1" applyAlignment="1">
      <alignment horizontal="left" vertical="center" wrapText="1"/>
    </xf>
    <xf numFmtId="0" fontId="78" fillId="11" borderId="4" xfId="0" applyFont="1" applyFill="1" applyBorder="1" applyAlignment="1">
      <alignment horizontal="center" vertical="center" wrapText="1"/>
    </xf>
    <xf numFmtId="184" fontId="78" fillId="0" borderId="4" xfId="0" applyNumberFormat="1" applyFont="1" applyBorder="1" applyAlignment="1">
      <alignment horizontal="center" vertical="center" wrapText="1"/>
    </xf>
    <xf numFmtId="184" fontId="78" fillId="0" borderId="11" xfId="0" applyNumberFormat="1" applyFont="1" applyBorder="1" applyAlignment="1">
      <alignment horizontal="center" vertical="center" wrapText="1"/>
    </xf>
    <xf numFmtId="0" fontId="48" fillId="0" borderId="4" xfId="0" applyFont="1" applyBorder="1" applyAlignment="1">
      <alignment horizontal="center" vertical="center" wrapText="1"/>
    </xf>
    <xf numFmtId="3" fontId="62" fillId="0" borderId="14" xfId="0" applyNumberFormat="1" applyFont="1" applyBorder="1" applyAlignment="1">
      <alignment horizontal="center" vertical="center"/>
    </xf>
    <xf numFmtId="49" fontId="62" fillId="0" borderId="4" xfId="0" applyNumberFormat="1" applyFont="1" applyBorder="1" applyAlignment="1">
      <alignment horizontal="center" vertical="center" wrapText="1"/>
    </xf>
    <xf numFmtId="3" fontId="62" fillId="0" borderId="10" xfId="0" applyNumberFormat="1" applyFont="1" applyBorder="1" applyAlignment="1">
      <alignment horizontal="center" vertical="center"/>
    </xf>
    <xf numFmtId="0" fontId="78" fillId="11" borderId="3" xfId="0" applyFont="1" applyFill="1" applyBorder="1" applyAlignment="1">
      <alignment horizontal="left" vertical="center" wrapText="1"/>
    </xf>
    <xf numFmtId="0" fontId="78" fillId="11" borderId="3" xfId="0" applyFont="1" applyFill="1" applyBorder="1" applyAlignment="1">
      <alignment horizontal="center" vertical="center" wrapText="1"/>
    </xf>
    <xf numFmtId="0" fontId="13" fillId="0" borderId="3" xfId="0" applyFont="1" applyBorder="1" applyAlignment="1">
      <alignment horizontal="center" vertical="center" wrapText="1"/>
    </xf>
    <xf numFmtId="181" fontId="62" fillId="0" borderId="3" xfId="0" applyNumberFormat="1" applyFont="1" applyBorder="1" applyAlignment="1">
      <alignment horizontal="center" vertical="center" wrapText="1"/>
    </xf>
    <xf numFmtId="0" fontId="78" fillId="19" borderId="54" xfId="0" applyFont="1" applyFill="1" applyBorder="1" applyAlignment="1" applyProtection="1">
      <alignment horizontal="center" vertical="center" wrapText="1"/>
      <protection locked="0"/>
    </xf>
    <xf numFmtId="178" fontId="61" fillId="0" borderId="19" xfId="50" applyNumberFormat="1" applyFont="1" applyBorder="1" applyAlignment="1">
      <alignment horizontal="left" vertical="center" wrapText="1"/>
    </xf>
    <xf numFmtId="2" fontId="61" fillId="0" borderId="23" xfId="44" applyNumberFormat="1" applyFont="1" applyBorder="1" applyAlignment="1">
      <alignment horizontal="center" vertical="center"/>
    </xf>
    <xf numFmtId="0" fontId="61" fillId="0" borderId="5" xfId="0" applyFont="1" applyBorder="1" applyAlignment="1">
      <alignment horizontal="center" vertical="center"/>
    </xf>
    <xf numFmtId="1" fontId="61" fillId="0" borderId="5" xfId="0" applyNumberFormat="1" applyFont="1" applyBorder="1" applyAlignment="1">
      <alignment horizontal="center" vertical="center" wrapText="1"/>
    </xf>
    <xf numFmtId="0" fontId="79" fillId="16" borderId="39" xfId="0" applyFont="1" applyFill="1" applyBorder="1" applyAlignment="1">
      <alignment horizontal="center" vertical="center" wrapText="1"/>
    </xf>
    <xf numFmtId="0" fontId="82" fillId="16" borderId="40" xfId="0" applyFont="1" applyFill="1" applyBorder="1" applyAlignment="1">
      <alignment vertical="center" wrapText="1"/>
    </xf>
    <xf numFmtId="180" fontId="75" fillId="14" borderId="87" xfId="0" quotePrefix="1" applyNumberFormat="1" applyFont="1" applyFill="1" applyBorder="1" applyAlignment="1">
      <alignment horizontal="left" vertical="center"/>
    </xf>
    <xf numFmtId="180" fontId="75" fillId="19" borderId="87" xfId="0" applyNumberFormat="1" applyFont="1" applyFill="1" applyBorder="1" applyAlignment="1">
      <alignment horizontal="center" vertical="center"/>
    </xf>
    <xf numFmtId="0" fontId="36" fillId="0" borderId="4" xfId="0" applyFont="1" applyBorder="1" applyAlignment="1">
      <alignment horizontal="left" vertical="center" wrapText="1"/>
    </xf>
    <xf numFmtId="0" fontId="60" fillId="11" borderId="64" xfId="0" applyFont="1" applyFill="1" applyBorder="1" applyAlignment="1">
      <alignment vertical="center" wrapText="1"/>
    </xf>
    <xf numFmtId="0" fontId="68" fillId="0" borderId="41" xfId="0" applyFont="1" applyBorder="1"/>
    <xf numFmtId="0" fontId="68" fillId="0" borderId="41" xfId="0" applyFont="1" applyBorder="1" applyAlignment="1">
      <alignment horizontal="center"/>
    </xf>
    <xf numFmtId="0" fontId="60" fillId="11" borderId="41" xfId="0" applyFont="1" applyFill="1" applyBorder="1" applyAlignment="1">
      <alignment vertical="center" wrapText="1"/>
    </xf>
    <xf numFmtId="0" fontId="60" fillId="11" borderId="57" xfId="0" applyFont="1" applyFill="1" applyBorder="1" applyAlignment="1">
      <alignment vertical="center" wrapText="1"/>
    </xf>
    <xf numFmtId="0" fontId="37" fillId="11" borderId="3" xfId="0" applyFont="1" applyFill="1" applyBorder="1" applyAlignment="1">
      <alignment horizontal="center" vertical="center" wrapText="1"/>
    </xf>
    <xf numFmtId="3" fontId="62" fillId="11" borderId="20" xfId="0" applyNumberFormat="1" applyFont="1" applyFill="1" applyBorder="1" applyAlignment="1">
      <alignment horizontal="center" vertical="center"/>
    </xf>
    <xf numFmtId="0" fontId="48" fillId="11" borderId="3" xfId="0" applyFont="1" applyFill="1" applyBorder="1" applyAlignment="1">
      <alignment horizontal="center" vertical="center" wrapText="1"/>
    </xf>
    <xf numFmtId="184" fontId="78" fillId="11" borderId="3" xfId="0" applyNumberFormat="1" applyFont="1" applyFill="1" applyBorder="1" applyAlignment="1">
      <alignment horizontal="center" vertical="center" wrapText="1"/>
    </xf>
    <xf numFmtId="1" fontId="65" fillId="11" borderId="28" xfId="0" applyNumberFormat="1" applyFont="1" applyFill="1" applyBorder="1" applyAlignment="1">
      <alignment horizontal="left" vertical="center" wrapText="1"/>
    </xf>
    <xf numFmtId="0" fontId="60" fillId="11" borderId="96" xfId="0" applyFont="1" applyFill="1" applyBorder="1" applyAlignment="1">
      <alignment vertical="center" wrapText="1"/>
    </xf>
    <xf numFmtId="1" fontId="75" fillId="15" borderId="97" xfId="0" applyNumberFormat="1" applyFont="1" applyFill="1" applyBorder="1" applyAlignment="1">
      <alignment horizontal="left" vertical="center"/>
    </xf>
    <xf numFmtId="1" fontId="75" fillId="14" borderId="97" xfId="0" applyNumberFormat="1" applyFont="1" applyFill="1" applyBorder="1" applyAlignment="1">
      <alignment horizontal="left" vertical="center"/>
    </xf>
    <xf numFmtId="1" fontId="75" fillId="15" borderId="8" xfId="0" applyNumberFormat="1" applyFont="1" applyFill="1" applyBorder="1" applyAlignment="1">
      <alignment horizontal="left" vertical="center"/>
    </xf>
    <xf numFmtId="1" fontId="75" fillId="14" borderId="8" xfId="0" applyNumberFormat="1" applyFont="1" applyFill="1" applyBorder="1" applyAlignment="1">
      <alignment horizontal="left" vertical="center"/>
    </xf>
    <xf numFmtId="0" fontId="75" fillId="17" borderId="85" xfId="0" applyFont="1" applyFill="1" applyBorder="1" applyAlignment="1">
      <alignment horizontal="center" vertical="center" wrapText="1"/>
    </xf>
    <xf numFmtId="0" fontId="65" fillId="11" borderId="12" xfId="0" applyFont="1" applyFill="1" applyBorder="1" applyAlignment="1">
      <alignment horizontal="left" vertical="center" wrapText="1"/>
    </xf>
    <xf numFmtId="0" fontId="37" fillId="0" borderId="99" xfId="0" applyFont="1" applyBorder="1" applyAlignment="1">
      <alignment horizontal="center" vertical="center" wrapText="1"/>
    </xf>
    <xf numFmtId="0" fontId="78" fillId="19" borderId="60" xfId="0" applyFont="1" applyFill="1" applyBorder="1" applyAlignment="1" applyProtection="1">
      <alignment horizontal="center" vertical="center" wrapText="1"/>
      <protection locked="0"/>
    </xf>
    <xf numFmtId="177" fontId="61" fillId="11" borderId="3" xfId="0" applyNumberFormat="1" applyFont="1" applyFill="1" applyBorder="1" applyAlignment="1">
      <alignment horizontal="center" vertical="center" wrapText="1"/>
    </xf>
    <xf numFmtId="2" fontId="69" fillId="17" borderId="100" xfId="0" applyNumberFormat="1" applyFont="1" applyFill="1" applyBorder="1" applyAlignment="1" applyProtection="1">
      <alignment horizontal="center" vertical="center" wrapText="1"/>
      <protection locked="0"/>
    </xf>
    <xf numFmtId="0" fontId="61" fillId="11" borderId="15" xfId="0" applyFont="1" applyFill="1" applyBorder="1" applyAlignment="1">
      <alignment horizontal="center" vertical="center" wrapText="1"/>
    </xf>
    <xf numFmtId="0" fontId="61" fillId="0" borderId="27" xfId="0" applyFont="1" applyBorder="1" applyAlignment="1">
      <alignment horizontal="left" vertical="center" wrapText="1"/>
    </xf>
    <xf numFmtId="0" fontId="61" fillId="11" borderId="24" xfId="0" applyFont="1" applyFill="1" applyBorder="1" applyAlignment="1">
      <alignment horizontal="center" vertical="center" wrapText="1"/>
    </xf>
    <xf numFmtId="1" fontId="61" fillId="11" borderId="28" xfId="0" applyNumberFormat="1" applyFont="1" applyFill="1" applyBorder="1" applyAlignment="1">
      <alignment horizontal="left" vertical="center" wrapText="1"/>
    </xf>
    <xf numFmtId="0" fontId="61" fillId="11" borderId="29" xfId="0" applyFont="1" applyFill="1" applyBorder="1" applyAlignment="1">
      <alignment horizontal="center" vertical="center" wrapText="1"/>
    </xf>
    <xf numFmtId="1" fontId="65" fillId="0" borderId="14" xfId="0" applyNumberFormat="1" applyFont="1" applyBorder="1" applyAlignment="1">
      <alignment horizontal="left" vertical="center" wrapText="1"/>
    </xf>
    <xf numFmtId="2" fontId="61" fillId="0" borderId="28" xfId="0" applyNumberFormat="1" applyFont="1" applyBorder="1" applyAlignment="1">
      <alignment horizontal="center" vertical="center" wrapText="1"/>
    </xf>
    <xf numFmtId="177" fontId="61" fillId="11" borderId="3" xfId="0" applyNumberFormat="1" applyFont="1" applyFill="1" applyBorder="1" applyAlignment="1">
      <alignment horizontal="center" vertical="center"/>
    </xf>
    <xf numFmtId="2" fontId="61" fillId="11" borderId="3" xfId="0" applyNumberFormat="1" applyFont="1" applyFill="1" applyBorder="1" applyAlignment="1">
      <alignment horizontal="center" vertical="center"/>
    </xf>
    <xf numFmtId="0" fontId="14" fillId="11" borderId="42" xfId="66" applyFont="1" applyFill="1" applyBorder="1" applyAlignment="1">
      <alignment vertical="center" wrapText="1"/>
    </xf>
    <xf numFmtId="0" fontId="65" fillId="0" borderId="35" xfId="66" applyFont="1" applyBorder="1" applyAlignment="1">
      <alignment horizontal="left" vertical="center" wrapText="1"/>
    </xf>
    <xf numFmtId="182" fontId="61" fillId="0" borderId="3" xfId="0" applyNumberFormat="1" applyFont="1" applyBorder="1" applyAlignment="1">
      <alignment horizontal="center" vertical="center" wrapText="1"/>
    </xf>
    <xf numFmtId="1" fontId="65" fillId="0" borderId="4" xfId="0" applyNumberFormat="1" applyFont="1" applyBorder="1" applyAlignment="1">
      <alignment horizontal="left" vertical="center" wrapText="1"/>
    </xf>
    <xf numFmtId="0" fontId="66" fillId="15" borderId="51" xfId="0" applyFont="1" applyFill="1" applyBorder="1" applyAlignment="1">
      <alignment horizontal="center" vertical="center" wrapText="1"/>
    </xf>
    <xf numFmtId="0" fontId="83" fillId="0" borderId="11" xfId="0" applyFont="1" applyBorder="1" applyAlignment="1">
      <alignment horizontal="left" vertical="center" wrapText="1"/>
    </xf>
    <xf numFmtId="0" fontId="65" fillId="0" borderId="11" xfId="0" applyFont="1" applyBorder="1" applyAlignment="1">
      <alignment vertical="center" wrapText="1"/>
    </xf>
    <xf numFmtId="178" fontId="61" fillId="0" borderId="24" xfId="50" applyNumberFormat="1" applyFont="1" applyBorder="1" applyAlignment="1">
      <alignment horizontal="left" vertical="center" wrapText="1"/>
    </xf>
    <xf numFmtId="0" fontId="65" fillId="0" borderId="34" xfId="0" applyFont="1" applyBorder="1" applyAlignment="1">
      <alignment horizontal="left" vertical="center" wrapText="1"/>
    </xf>
    <xf numFmtId="0" fontId="83" fillId="0" borderId="3" xfId="0" applyFont="1" applyBorder="1" applyAlignment="1">
      <alignment horizontal="left" vertical="center" wrapText="1"/>
    </xf>
    <xf numFmtId="0" fontId="84" fillId="0" borderId="3" xfId="0" applyFont="1" applyBorder="1" applyAlignment="1">
      <alignment horizontal="center" vertical="center" wrapText="1"/>
    </xf>
    <xf numFmtId="0" fontId="65" fillId="0" borderId="3" xfId="0" applyFont="1" applyBorder="1" applyAlignment="1">
      <alignment vertical="center" wrapText="1"/>
    </xf>
    <xf numFmtId="178" fontId="61" fillId="0" borderId="13" xfId="50" applyNumberFormat="1" applyFont="1" applyBorder="1" applyAlignment="1">
      <alignment horizontal="left" vertical="center" wrapText="1"/>
    </xf>
    <xf numFmtId="0" fontId="65" fillId="11" borderId="20" xfId="0" applyFont="1" applyFill="1" applyBorder="1" applyAlignment="1">
      <alignment horizontal="left" vertical="center" wrapText="1"/>
    </xf>
    <xf numFmtId="185" fontId="65" fillId="0" borderId="10" xfId="0" applyNumberFormat="1" applyFont="1" applyBorder="1" applyAlignment="1">
      <alignment horizontal="center" vertical="center" wrapText="1"/>
    </xf>
    <xf numFmtId="0" fontId="65" fillId="0" borderId="20" xfId="0" applyFont="1" applyBorder="1" applyAlignment="1">
      <alignment horizontal="left" vertical="center" wrapText="1"/>
    </xf>
    <xf numFmtId="0" fontId="65" fillId="11" borderId="38" xfId="0" applyFont="1" applyFill="1" applyBorder="1" applyAlignment="1">
      <alignment horizontal="left" vertical="center" wrapText="1"/>
    </xf>
    <xf numFmtId="0" fontId="65" fillId="0" borderId="38" xfId="0" applyFont="1" applyBorder="1" applyAlignment="1">
      <alignment vertical="center" wrapText="1"/>
    </xf>
    <xf numFmtId="185" fontId="65" fillId="0" borderId="50" xfId="0" applyNumberFormat="1" applyFont="1" applyBorder="1" applyAlignment="1">
      <alignment horizontal="center" vertical="center" wrapText="1"/>
    </xf>
    <xf numFmtId="175" fontId="61" fillId="0" borderId="38" xfId="0" applyNumberFormat="1" applyFont="1" applyBorder="1" applyAlignment="1">
      <alignment horizontal="center" vertical="center" wrapText="1"/>
    </xf>
    <xf numFmtId="178" fontId="61" fillId="0" borderId="61" xfId="50" applyNumberFormat="1" applyFont="1" applyBorder="1" applyAlignment="1">
      <alignment horizontal="left" vertical="center" wrapText="1"/>
    </xf>
    <xf numFmtId="0" fontId="65" fillId="0" borderId="70" xfId="0" applyFont="1" applyBorder="1" applyAlignment="1">
      <alignment horizontal="left" vertical="center" wrapText="1"/>
    </xf>
    <xf numFmtId="0" fontId="65" fillId="0" borderId="38" xfId="0" applyFont="1" applyBorder="1" applyAlignment="1">
      <alignment horizontal="center" vertical="center" wrapText="1"/>
    </xf>
    <xf numFmtId="0" fontId="56" fillId="0" borderId="19" xfId="66" applyBorder="1" applyAlignment="1">
      <alignment horizontal="left" vertical="center" wrapText="1"/>
    </xf>
    <xf numFmtId="178" fontId="61" fillId="0" borderId="52" xfId="50" applyNumberFormat="1" applyFont="1" applyBorder="1" applyAlignment="1">
      <alignment horizontal="left" vertical="center" wrapText="1"/>
    </xf>
    <xf numFmtId="0" fontId="56" fillId="0" borderId="15" xfId="66" applyBorder="1" applyAlignment="1">
      <alignment horizontal="left" vertical="center" wrapText="1"/>
    </xf>
    <xf numFmtId="2" fontId="62" fillId="11" borderId="3" xfId="0" applyNumberFormat="1" applyFont="1" applyFill="1" applyBorder="1" applyAlignment="1">
      <alignment horizontal="center" vertical="center" wrapText="1"/>
    </xf>
    <xf numFmtId="0" fontId="65" fillId="0" borderId="4" xfId="0" applyFont="1" applyBorder="1" applyAlignment="1">
      <alignment vertical="center" wrapText="1"/>
    </xf>
    <xf numFmtId="0" fontId="65" fillId="0" borderId="21" xfId="0" applyFont="1" applyBorder="1" applyAlignment="1">
      <alignment horizontal="left" vertical="center" wrapText="1"/>
    </xf>
    <xf numFmtId="178" fontId="61" fillId="0" borderId="29" xfId="50" applyNumberFormat="1" applyFont="1" applyBorder="1" applyAlignment="1">
      <alignment horizontal="left" vertical="center" wrapText="1"/>
    </xf>
    <xf numFmtId="0" fontId="56" fillId="0" borderId="13" xfId="66" applyBorder="1" applyAlignment="1">
      <alignment horizontal="left" vertical="center" wrapText="1"/>
    </xf>
    <xf numFmtId="0" fontId="83" fillId="11" borderId="4" xfId="0" applyFont="1" applyFill="1" applyBorder="1" applyAlignment="1">
      <alignment horizontal="left" vertical="center" wrapText="1"/>
    </xf>
    <xf numFmtId="0" fontId="83" fillId="11" borderId="3" xfId="0" applyFont="1" applyFill="1" applyBorder="1" applyAlignment="1">
      <alignment horizontal="left" vertical="center" wrapText="1"/>
    </xf>
    <xf numFmtId="0" fontId="66" fillId="15" borderId="41" xfId="0" applyFont="1" applyFill="1" applyBorder="1" applyAlignment="1" applyProtection="1">
      <alignment horizontal="center" vertical="center"/>
      <protection locked="0"/>
    </xf>
    <xf numFmtId="182" fontId="61" fillId="0" borderId="11" xfId="0" applyNumberFormat="1" applyFont="1" applyBorder="1" applyAlignment="1">
      <alignment horizontal="center" vertical="center" wrapText="1"/>
    </xf>
    <xf numFmtId="1" fontId="61" fillId="0" borderId="32" xfId="0" applyNumberFormat="1" applyFont="1" applyBorder="1" applyAlignment="1">
      <alignment horizontal="center" vertical="center" wrapText="1"/>
    </xf>
    <xf numFmtId="0" fontId="65" fillId="0" borderId="33" xfId="0" applyFont="1" applyBorder="1" applyAlignment="1">
      <alignment horizontal="left" vertical="center" wrapText="1"/>
    </xf>
    <xf numFmtId="0" fontId="84" fillId="11" borderId="11" xfId="0" applyFont="1" applyFill="1" applyBorder="1" applyAlignment="1">
      <alignment horizontal="center" vertical="center" wrapText="1"/>
    </xf>
    <xf numFmtId="0" fontId="84" fillId="11" borderId="4" xfId="0" applyFont="1" applyFill="1" applyBorder="1" applyAlignment="1">
      <alignment horizontal="center" vertical="center" wrapText="1"/>
    </xf>
    <xf numFmtId="0" fontId="56" fillId="25" borderId="42" xfId="66" applyFill="1" applyBorder="1" applyAlignment="1">
      <alignment vertical="center" wrapText="1"/>
    </xf>
    <xf numFmtId="2" fontId="61" fillId="25" borderId="10" xfId="0" applyNumberFormat="1" applyFont="1" applyFill="1" applyBorder="1" applyAlignment="1">
      <alignment horizontal="center" vertical="center" wrapText="1"/>
    </xf>
    <xf numFmtId="0" fontId="61" fillId="25" borderId="3" xfId="0" applyFont="1" applyFill="1" applyBorder="1" applyAlignment="1">
      <alignment horizontal="center" vertical="center" wrapText="1"/>
    </xf>
    <xf numFmtId="178" fontId="61" fillId="25" borderId="25" xfId="50" applyNumberFormat="1" applyFont="1" applyFill="1" applyBorder="1" applyAlignment="1">
      <alignment horizontal="left" vertical="center" wrapText="1"/>
    </xf>
    <xf numFmtId="1" fontId="61" fillId="25" borderId="10" xfId="0" applyNumberFormat="1" applyFont="1" applyFill="1" applyBorder="1" applyAlignment="1">
      <alignment horizontal="left" vertical="center" wrapText="1"/>
    </xf>
    <xf numFmtId="0" fontId="85" fillId="25" borderId="12" xfId="0" applyFont="1" applyFill="1" applyBorder="1" applyAlignment="1">
      <alignment horizontal="left" vertical="center" wrapText="1"/>
    </xf>
    <xf numFmtId="0" fontId="61" fillId="25" borderId="3" xfId="0" applyFont="1" applyFill="1" applyBorder="1" applyAlignment="1">
      <alignment horizontal="left" vertical="center" wrapText="1"/>
    </xf>
    <xf numFmtId="0" fontId="61" fillId="25" borderId="10" xfId="0" applyFont="1" applyFill="1" applyBorder="1" applyAlignment="1">
      <alignment horizontal="left" vertical="center" wrapText="1"/>
    </xf>
    <xf numFmtId="0" fontId="61" fillId="25" borderId="20" xfId="0" applyFont="1" applyFill="1" applyBorder="1" applyAlignment="1">
      <alignment horizontal="center" vertical="center" wrapText="1"/>
    </xf>
    <xf numFmtId="0" fontId="61" fillId="15" borderId="49" xfId="65" applyFont="1" applyFill="1" applyBorder="1" applyAlignment="1" applyProtection="1">
      <alignment horizontal="center" vertical="center" wrapText="1"/>
      <protection locked="0"/>
    </xf>
    <xf numFmtId="0" fontId="61" fillId="15" borderId="44" xfId="65" applyFont="1" applyFill="1" applyBorder="1" applyAlignment="1" applyProtection="1">
      <alignment horizontal="center" vertical="center" wrapText="1"/>
      <protection locked="0"/>
    </xf>
    <xf numFmtId="0" fontId="61" fillId="15" borderId="42" xfId="65" applyFont="1" applyFill="1" applyBorder="1" applyAlignment="1" applyProtection="1">
      <alignment horizontal="center" vertical="center" wrapText="1"/>
      <protection locked="0"/>
    </xf>
    <xf numFmtId="175" fontId="61" fillId="25" borderId="3" xfId="0" applyNumberFormat="1" applyFont="1" applyFill="1" applyBorder="1" applyAlignment="1">
      <alignment horizontal="center" vertical="center" wrapText="1"/>
    </xf>
    <xf numFmtId="2" fontId="61" fillId="25" borderId="3" xfId="0" applyNumberFormat="1" applyFont="1" applyFill="1" applyBorder="1" applyAlignment="1">
      <alignment horizontal="center" vertical="center" wrapText="1"/>
    </xf>
    <xf numFmtId="1" fontId="61" fillId="25" borderId="3" xfId="0" applyNumberFormat="1" applyFont="1" applyFill="1" applyBorder="1" applyAlignment="1">
      <alignment horizontal="center" vertical="center" wrapText="1"/>
    </xf>
    <xf numFmtId="177" fontId="61" fillId="25" borderId="3" xfId="0" applyNumberFormat="1" applyFont="1" applyFill="1" applyBorder="1" applyAlignment="1">
      <alignment horizontal="center" vertical="center" wrapText="1"/>
    </xf>
    <xf numFmtId="2" fontId="61" fillId="11" borderId="32" xfId="0" applyNumberFormat="1" applyFont="1" applyFill="1" applyBorder="1" applyAlignment="1">
      <alignment horizontal="center" vertical="center" wrapText="1"/>
    </xf>
    <xf numFmtId="175" fontId="61" fillId="0" borderId="9" xfId="84" applyNumberFormat="1" applyFont="1" applyBorder="1" applyAlignment="1">
      <alignment horizontal="center" vertical="center" wrapText="1"/>
    </xf>
    <xf numFmtId="0" fontId="38" fillId="0" borderId="3" xfId="0" applyFont="1" applyBorder="1" applyAlignment="1">
      <alignment horizontal="left" vertical="center" wrapText="1"/>
    </xf>
    <xf numFmtId="0" fontId="86" fillId="11" borderId="11" xfId="0" applyFont="1" applyFill="1" applyBorder="1" applyAlignment="1">
      <alignment horizontal="center" vertical="center"/>
    </xf>
    <xf numFmtId="2" fontId="61" fillId="11" borderId="10" xfId="0" applyNumberFormat="1" applyFont="1" applyFill="1" applyBorder="1" applyAlignment="1">
      <alignment horizontal="center" vertical="center" wrapText="1"/>
    </xf>
    <xf numFmtId="0" fontId="63" fillId="15" borderId="59" xfId="0" applyFont="1" applyFill="1" applyBorder="1" applyAlignment="1">
      <alignment horizontal="center" vertical="center"/>
    </xf>
    <xf numFmtId="175" fontId="61" fillId="11" borderId="3" xfId="84" applyNumberFormat="1" applyFont="1" applyFill="1" applyBorder="1" applyAlignment="1">
      <alignment horizontal="center" vertical="center" wrapText="1"/>
    </xf>
    <xf numFmtId="2" fontId="61" fillId="11" borderId="23" xfId="0" applyNumberFormat="1" applyFont="1" applyFill="1" applyBorder="1" applyAlignment="1">
      <alignment horizontal="center" vertical="center" wrapText="1"/>
    </xf>
    <xf numFmtId="2" fontId="61" fillId="11" borderId="28" xfId="0" applyNumberFormat="1" applyFont="1" applyFill="1" applyBorder="1" applyAlignment="1">
      <alignment horizontal="center" vertical="center" wrapText="1"/>
    </xf>
    <xf numFmtId="175" fontId="61" fillId="11" borderId="5" xfId="84" applyNumberFormat="1" applyFont="1" applyFill="1" applyBorder="1" applyAlignment="1">
      <alignment horizontal="center" vertical="center" wrapText="1"/>
    </xf>
    <xf numFmtId="178" fontId="61" fillId="11" borderId="25" xfId="50" applyNumberFormat="1" applyFont="1" applyFill="1" applyBorder="1" applyAlignment="1">
      <alignment horizontal="left" vertical="center" wrapText="1"/>
    </xf>
    <xf numFmtId="178" fontId="61" fillId="11" borderId="27" xfId="50" applyNumberFormat="1" applyFont="1" applyFill="1" applyBorder="1" applyAlignment="1">
      <alignment horizontal="left" vertical="center" wrapText="1"/>
    </xf>
    <xf numFmtId="0" fontId="63" fillId="15" borderId="59" xfId="0" applyFont="1" applyFill="1" applyBorder="1" applyAlignment="1">
      <alignment horizontal="left" vertical="center" wrapText="1"/>
    </xf>
    <xf numFmtId="0" fontId="38" fillId="11" borderId="23" xfId="0" applyFont="1" applyFill="1" applyBorder="1" applyAlignment="1">
      <alignment horizontal="left" vertical="center" wrapText="1"/>
    </xf>
    <xf numFmtId="0" fontId="38" fillId="11" borderId="10" xfId="0" applyFont="1" applyFill="1" applyBorder="1" applyAlignment="1">
      <alignment horizontal="left" vertical="center" wrapText="1"/>
    </xf>
    <xf numFmtId="0" fontId="61" fillId="11" borderId="32" xfId="0" applyFont="1" applyFill="1" applyBorder="1" applyAlignment="1">
      <alignment horizontal="left" vertical="center" wrapText="1"/>
    </xf>
    <xf numFmtId="1" fontId="61" fillId="11" borderId="10" xfId="85" applyNumberFormat="1" applyFont="1" applyFill="1" applyBorder="1" applyAlignment="1">
      <alignment horizontal="left" vertical="center" wrapText="1"/>
    </xf>
    <xf numFmtId="0" fontId="61" fillId="11" borderId="3" xfId="85" applyFont="1" applyFill="1" applyBorder="1" applyAlignment="1">
      <alignment horizontal="left" vertical="center" wrapText="1"/>
    </xf>
    <xf numFmtId="0" fontId="61" fillId="11" borderId="3" xfId="85" applyFont="1" applyFill="1" applyBorder="1" applyAlignment="1">
      <alignment horizontal="center" vertical="center" wrapText="1"/>
    </xf>
    <xf numFmtId="2" fontId="61" fillId="11" borderId="10" xfId="85" applyNumberFormat="1" applyFont="1" applyFill="1" applyBorder="1" applyAlignment="1">
      <alignment horizontal="center" vertical="center" wrapText="1"/>
    </xf>
    <xf numFmtId="2" fontId="61" fillId="11" borderId="3" xfId="85" applyNumberFormat="1" applyFont="1" applyFill="1" applyBorder="1" applyAlignment="1">
      <alignment horizontal="center" vertical="center" wrapText="1"/>
    </xf>
    <xf numFmtId="0" fontId="61" fillId="11" borderId="20" xfId="85" applyFont="1" applyFill="1" applyBorder="1" applyAlignment="1">
      <alignment horizontal="center" vertical="center" wrapText="1"/>
    </xf>
    <xf numFmtId="0" fontId="61" fillId="11" borderId="25" xfId="85" applyFont="1" applyFill="1" applyBorder="1" applyAlignment="1">
      <alignment horizontal="center" vertical="center" wrapText="1"/>
    </xf>
    <xf numFmtId="2" fontId="61" fillId="11" borderId="10" xfId="50" applyNumberFormat="1" applyFont="1" applyFill="1" applyBorder="1" applyAlignment="1">
      <alignment horizontal="center" vertical="center" wrapText="1"/>
    </xf>
    <xf numFmtId="2" fontId="61" fillId="11" borderId="14" xfId="50" applyNumberFormat="1" applyFont="1" applyFill="1" applyBorder="1" applyAlignment="1">
      <alignment horizontal="center" vertical="center" wrapText="1"/>
    </xf>
    <xf numFmtId="182" fontId="61" fillId="11" borderId="3" xfId="0" applyNumberFormat="1" applyFont="1" applyFill="1" applyBorder="1" applyAlignment="1">
      <alignment horizontal="center" vertical="center"/>
    </xf>
    <xf numFmtId="0" fontId="37" fillId="11" borderId="3" xfId="0" applyFont="1" applyFill="1" applyBorder="1" applyAlignment="1">
      <alignment horizontal="left" vertical="top" wrapText="1"/>
    </xf>
    <xf numFmtId="0" fontId="61" fillId="11" borderId="26" xfId="84" applyFont="1" applyFill="1" applyBorder="1" applyAlignment="1">
      <alignment horizontal="left" vertical="center" wrapText="1"/>
    </xf>
    <xf numFmtId="0" fontId="61" fillId="11" borderId="25" xfId="84" applyFont="1" applyFill="1" applyBorder="1" applyAlignment="1">
      <alignment horizontal="left" vertical="center" wrapText="1"/>
    </xf>
    <xf numFmtId="0" fontId="86" fillId="15" borderId="51" xfId="0" applyFont="1" applyFill="1" applyBorder="1" applyAlignment="1">
      <alignment vertical="center" wrapText="1"/>
    </xf>
    <xf numFmtId="0" fontId="87" fillId="11" borderId="42" xfId="66" applyFont="1" applyFill="1" applyBorder="1" applyAlignment="1">
      <alignment vertical="center" wrapText="1"/>
    </xf>
    <xf numFmtId="0" fontId="87" fillId="11" borderId="44" xfId="66" applyFont="1" applyFill="1" applyBorder="1" applyAlignment="1">
      <alignment vertical="center" wrapText="1"/>
    </xf>
    <xf numFmtId="0" fontId="87" fillId="0" borderId="49" xfId="66" applyFont="1" applyBorder="1" applyAlignment="1">
      <alignment horizontal="left" vertical="center"/>
    </xf>
    <xf numFmtId="0" fontId="65" fillId="11" borderId="30" xfId="0" applyFont="1" applyFill="1" applyBorder="1" applyAlignment="1">
      <alignment horizontal="left" vertical="center" wrapText="1"/>
    </xf>
    <xf numFmtId="0" fontId="61" fillId="11" borderId="19" xfId="0" applyFont="1" applyFill="1" applyBorder="1" applyAlignment="1">
      <alignment horizontal="center" vertical="center" wrapText="1"/>
    </xf>
    <xf numFmtId="0" fontId="65" fillId="11" borderId="73" xfId="0" applyFont="1" applyFill="1" applyBorder="1" applyAlignment="1">
      <alignment horizontal="left" vertical="center" wrapText="1"/>
    </xf>
    <xf numFmtId="0" fontId="76" fillId="11" borderId="42" xfId="66" applyFont="1" applyFill="1" applyBorder="1" applyAlignment="1">
      <alignment vertical="center" wrapText="1"/>
    </xf>
    <xf numFmtId="0" fontId="37" fillId="11" borderId="11" xfId="0" applyFont="1" applyFill="1" applyBorder="1" applyAlignment="1">
      <alignment wrapText="1"/>
    </xf>
    <xf numFmtId="0" fontId="61" fillId="11" borderId="74" xfId="0" applyFont="1" applyFill="1" applyBorder="1" applyAlignment="1">
      <alignment horizontal="center" vertical="center" wrapText="1"/>
    </xf>
    <xf numFmtId="1" fontId="61" fillId="25" borderId="50" xfId="0" applyNumberFormat="1" applyFont="1" applyFill="1" applyBorder="1" applyAlignment="1">
      <alignment horizontal="left" vertical="center" wrapText="1"/>
    </xf>
    <xf numFmtId="0" fontId="61" fillId="25" borderId="38" xfId="0" applyFont="1" applyFill="1" applyBorder="1" applyAlignment="1">
      <alignment horizontal="center" vertical="center" wrapText="1"/>
    </xf>
    <xf numFmtId="2" fontId="61" fillId="25" borderId="50" xfId="0" applyNumberFormat="1" applyFont="1" applyFill="1" applyBorder="1" applyAlignment="1">
      <alignment horizontal="center" vertical="center" wrapText="1"/>
    </xf>
    <xf numFmtId="175" fontId="61" fillId="25" borderId="38" xfId="0" applyNumberFormat="1" applyFont="1" applyFill="1" applyBorder="1" applyAlignment="1">
      <alignment horizontal="center" vertical="center" wrapText="1"/>
    </xf>
    <xf numFmtId="178" fontId="61" fillId="25" borderId="36" xfId="50" applyNumberFormat="1" applyFont="1" applyFill="1" applyBorder="1" applyAlignment="1">
      <alignment horizontal="left" vertical="center" wrapText="1"/>
    </xf>
    <xf numFmtId="0" fontId="61" fillId="25" borderId="50" xfId="0" applyFont="1" applyFill="1" applyBorder="1" applyAlignment="1">
      <alignment horizontal="left" vertical="center" wrapText="1"/>
    </xf>
    <xf numFmtId="2" fontId="61" fillId="25" borderId="38" xfId="0" applyNumberFormat="1" applyFont="1" applyFill="1" applyBorder="1" applyAlignment="1">
      <alignment horizontal="center" vertical="center" wrapText="1"/>
    </xf>
    <xf numFmtId="177" fontId="61" fillId="25" borderId="38" xfId="0" applyNumberFormat="1" applyFont="1" applyFill="1" applyBorder="1" applyAlignment="1">
      <alignment horizontal="center" vertical="center" wrapText="1"/>
    </xf>
    <xf numFmtId="0" fontId="61" fillId="25" borderId="70" xfId="0" applyFont="1" applyFill="1" applyBorder="1" applyAlignment="1">
      <alignment horizontal="center" vertical="center" wrapText="1"/>
    </xf>
    <xf numFmtId="0" fontId="61" fillId="25" borderId="36" xfId="0" applyFont="1" applyFill="1" applyBorder="1" applyAlignment="1">
      <alignment horizontal="center" vertical="center" wrapText="1"/>
    </xf>
    <xf numFmtId="0" fontId="56" fillId="11" borderId="3" xfId="66" applyFill="1" applyBorder="1" applyAlignment="1">
      <alignment vertical="center" wrapText="1"/>
    </xf>
    <xf numFmtId="0" fontId="37" fillId="11" borderId="3" xfId="0" applyFont="1" applyFill="1" applyBorder="1" applyAlignment="1">
      <alignment horizontal="left" vertical="center" wrapText="1"/>
    </xf>
    <xf numFmtId="0" fontId="81" fillId="11" borderId="3" xfId="0" applyFont="1" applyFill="1" applyBorder="1" applyAlignment="1">
      <alignment horizontal="left" vertical="center" wrapText="1"/>
    </xf>
    <xf numFmtId="0" fontId="88" fillId="11" borderId="3" xfId="0" applyFont="1" applyFill="1" applyBorder="1" applyAlignment="1">
      <alignment vertical="center" wrapText="1"/>
    </xf>
    <xf numFmtId="0" fontId="76" fillId="11" borderId="3" xfId="66" applyFont="1" applyFill="1" applyBorder="1" applyAlignment="1">
      <alignment vertical="center" wrapText="1"/>
    </xf>
    <xf numFmtId="0" fontId="61" fillId="11" borderId="63" xfId="0" applyFont="1" applyFill="1" applyBorder="1" applyAlignment="1">
      <alignment horizontal="center" vertical="center" wrapText="1"/>
    </xf>
    <xf numFmtId="0" fontId="65" fillId="0" borderId="33" xfId="66" applyFont="1" applyBorder="1" applyAlignment="1">
      <alignment horizontal="left" vertical="center" wrapText="1"/>
    </xf>
    <xf numFmtId="0" fontId="61" fillId="11" borderId="13" xfId="0" applyFont="1" applyFill="1" applyBorder="1" applyAlignment="1">
      <alignment horizontal="center" vertical="center" wrapText="1"/>
    </xf>
    <xf numFmtId="0" fontId="65" fillId="0" borderId="47" xfId="0" applyFont="1" applyBorder="1" applyAlignment="1">
      <alignment horizontal="left" vertical="center" wrapText="1"/>
    </xf>
    <xf numFmtId="0" fontId="65" fillId="0" borderId="67" xfId="0" applyFont="1" applyBorder="1" applyAlignment="1">
      <alignment horizontal="left" vertical="center" wrapText="1"/>
    </xf>
    <xf numFmtId="0" fontId="61" fillId="11" borderId="75" xfId="71" applyFont="1" applyFill="1" applyBorder="1" applyAlignment="1">
      <alignment horizontal="center" vertical="center" wrapText="1"/>
    </xf>
    <xf numFmtId="0" fontId="61" fillId="11" borderId="67" xfId="0" applyFont="1" applyFill="1" applyBorder="1" applyAlignment="1">
      <alignment horizontal="center" vertical="center"/>
    </xf>
    <xf numFmtId="0" fontId="61" fillId="0" borderId="67" xfId="0" applyFont="1" applyBorder="1" applyAlignment="1">
      <alignment horizontal="left" vertical="center" wrapText="1"/>
    </xf>
    <xf numFmtId="0" fontId="61" fillId="11" borderId="48" xfId="0" applyFont="1" applyFill="1" applyBorder="1" applyAlignment="1">
      <alignment horizontal="center" vertical="center" wrapText="1"/>
    </xf>
    <xf numFmtId="2" fontId="61" fillId="0" borderId="47" xfId="50" applyNumberFormat="1" applyFont="1" applyBorder="1" applyAlignment="1">
      <alignment horizontal="center" vertical="center" wrapText="1"/>
    </xf>
    <xf numFmtId="0" fontId="61" fillId="0" borderId="67" xfId="0" applyFont="1" applyBorder="1" applyAlignment="1">
      <alignment horizontal="center" vertical="center" wrapText="1"/>
    </xf>
    <xf numFmtId="178" fontId="61" fillId="0" borderId="75" xfId="50" applyNumberFormat="1" applyFont="1" applyBorder="1" applyAlignment="1">
      <alignment horizontal="left" vertical="center" wrapText="1"/>
    </xf>
    <xf numFmtId="0" fontId="61" fillId="0" borderId="47" xfId="0" applyFont="1" applyBorder="1" applyAlignment="1">
      <alignment horizontal="left" vertical="center" wrapText="1"/>
    </xf>
    <xf numFmtId="0" fontId="61" fillId="0" borderId="68" xfId="0" applyFont="1" applyBorder="1" applyAlignment="1">
      <alignment horizontal="center" vertical="center" wrapText="1"/>
    </xf>
    <xf numFmtId="0" fontId="61" fillId="0" borderId="75" xfId="0" applyFont="1" applyBorder="1" applyAlignment="1">
      <alignment horizontal="center" vertical="center" wrapText="1"/>
    </xf>
    <xf numFmtId="0" fontId="56" fillId="11" borderId="46" xfId="66" applyFill="1" applyBorder="1" applyAlignment="1">
      <alignment vertical="center" wrapText="1"/>
    </xf>
    <xf numFmtId="182" fontId="62" fillId="0" borderId="11" xfId="0" applyNumberFormat="1" applyFont="1" applyBorder="1" applyAlignment="1">
      <alignment horizontal="center" vertical="center" wrapText="1"/>
    </xf>
    <xf numFmtId="182" fontId="62" fillId="0" borderId="3" xfId="0" applyNumberFormat="1" applyFont="1" applyBorder="1" applyAlignment="1">
      <alignment horizontal="center" vertical="center" wrapText="1"/>
    </xf>
    <xf numFmtId="182" fontId="62" fillId="0" borderId="4" xfId="0" applyNumberFormat="1" applyFont="1" applyBorder="1" applyAlignment="1">
      <alignment horizontal="center" vertical="center" wrapText="1"/>
    </xf>
    <xf numFmtId="182" fontId="63" fillId="15" borderId="40" xfId="0" applyNumberFormat="1" applyFont="1" applyFill="1" applyBorder="1" applyAlignment="1">
      <alignment horizontal="center" vertical="center"/>
    </xf>
    <xf numFmtId="182" fontId="61" fillId="0" borderId="4" xfId="0" applyNumberFormat="1" applyFont="1" applyBorder="1" applyAlignment="1">
      <alignment horizontal="center" vertical="center" wrapText="1"/>
    </xf>
    <xf numFmtId="182" fontId="66" fillId="15" borderId="40" xfId="0" applyNumberFormat="1" applyFont="1" applyFill="1" applyBorder="1" applyAlignment="1">
      <alignment horizontal="center" vertical="center"/>
    </xf>
    <xf numFmtId="182" fontId="61" fillId="0" borderId="17" xfId="0" applyNumberFormat="1" applyFont="1" applyBorder="1" applyAlignment="1">
      <alignment horizontal="center" vertical="center" wrapText="1"/>
    </xf>
    <xf numFmtId="182" fontId="62" fillId="0" borderId="17" xfId="0" applyNumberFormat="1" applyFont="1" applyBorder="1" applyAlignment="1">
      <alignment horizontal="center" vertical="center" wrapText="1"/>
    </xf>
    <xf numFmtId="182" fontId="61" fillId="0" borderId="5" xfId="0" applyNumberFormat="1" applyFont="1" applyBorder="1" applyAlignment="1">
      <alignment horizontal="center" vertical="center" wrapText="1"/>
    </xf>
    <xf numFmtId="182" fontId="63" fillId="14" borderId="59" xfId="0" applyNumberFormat="1" applyFont="1" applyFill="1" applyBorder="1" applyAlignment="1">
      <alignment horizontal="center" vertical="center"/>
    </xf>
    <xf numFmtId="182" fontId="63" fillId="15" borderId="59" xfId="0" applyNumberFormat="1" applyFont="1" applyFill="1" applyBorder="1" applyAlignment="1">
      <alignment horizontal="center" vertical="center"/>
    </xf>
    <xf numFmtId="182" fontId="61" fillId="11" borderId="9" xfId="0" applyNumberFormat="1" applyFont="1" applyFill="1" applyBorder="1" applyAlignment="1">
      <alignment horizontal="center" vertical="center"/>
    </xf>
    <xf numFmtId="182" fontId="61" fillId="11" borderId="5" xfId="0" applyNumberFormat="1" applyFont="1" applyFill="1" applyBorder="1" applyAlignment="1">
      <alignment horizontal="center" vertical="center"/>
    </xf>
    <xf numFmtId="182" fontId="63" fillId="15" borderId="41" xfId="0" applyNumberFormat="1" applyFont="1" applyFill="1" applyBorder="1" applyAlignment="1">
      <alignment horizontal="center" vertical="center"/>
    </xf>
    <xf numFmtId="182" fontId="61" fillId="0" borderId="9" xfId="0" applyNumberFormat="1" applyFont="1" applyBorder="1" applyAlignment="1">
      <alignment horizontal="center" vertical="center"/>
    </xf>
    <xf numFmtId="182" fontId="61" fillId="0" borderId="3" xfId="0" applyNumberFormat="1" applyFont="1" applyBorder="1" applyAlignment="1">
      <alignment horizontal="center" vertical="center"/>
    </xf>
    <xf numFmtId="182" fontId="61" fillId="0" borderId="5" xfId="0" applyNumberFormat="1" applyFont="1" applyBorder="1" applyAlignment="1">
      <alignment horizontal="center" vertical="center"/>
    </xf>
    <xf numFmtId="182" fontId="61" fillId="0" borderId="11" xfId="0" applyNumberFormat="1" applyFont="1" applyBorder="1" applyAlignment="1">
      <alignment horizontal="center" vertical="center"/>
    </xf>
    <xf numFmtId="182" fontId="61" fillId="0" borderId="11" xfId="84" applyNumberFormat="1" applyFont="1" applyBorder="1" applyAlignment="1">
      <alignment horizontal="center" vertical="center" wrapText="1"/>
    </xf>
    <xf numFmtId="182" fontId="61" fillId="0" borderId="3" xfId="84" applyNumberFormat="1" applyFont="1" applyBorder="1" applyAlignment="1">
      <alignment horizontal="center" vertical="center" wrapText="1"/>
    </xf>
    <xf numFmtId="182" fontId="0" fillId="0" borderId="3" xfId="0" applyNumberFormat="1" applyBorder="1" applyAlignment="1">
      <alignment horizontal="center" vertical="center"/>
    </xf>
    <xf numFmtId="182" fontId="61" fillId="11" borderId="4" xfId="0" applyNumberFormat="1" applyFont="1" applyFill="1" applyBorder="1" applyAlignment="1">
      <alignment horizontal="center" vertical="center"/>
    </xf>
    <xf numFmtId="182" fontId="61" fillId="11" borderId="11" xfId="0" applyNumberFormat="1" applyFont="1" applyFill="1" applyBorder="1" applyAlignment="1">
      <alignment horizontal="center" vertical="center"/>
    </xf>
    <xf numFmtId="182" fontId="61" fillId="11" borderId="3" xfId="85" applyNumberFormat="1" applyFont="1" applyFill="1" applyBorder="1" applyAlignment="1">
      <alignment horizontal="center" vertical="center" wrapText="1"/>
    </xf>
    <xf numFmtId="182" fontId="61" fillId="0" borderId="4" xfId="84" applyNumberFormat="1" applyFont="1" applyBorder="1" applyAlignment="1">
      <alignment horizontal="center" vertical="center" wrapText="1"/>
    </xf>
    <xf numFmtId="182" fontId="70" fillId="14" borderId="59" xfId="0" applyNumberFormat="1" applyFont="1" applyFill="1" applyBorder="1" applyAlignment="1" applyProtection="1">
      <alignment horizontal="center" vertical="center" wrapText="1"/>
      <protection locked="0"/>
    </xf>
    <xf numFmtId="182" fontId="61" fillId="0" borderId="9" xfId="0" applyNumberFormat="1" applyFont="1" applyBorder="1" applyAlignment="1">
      <alignment horizontal="center" vertical="center" wrapText="1"/>
    </xf>
    <xf numFmtId="182" fontId="37" fillId="24" borderId="99" xfId="0" applyNumberFormat="1" applyFont="1" applyFill="1" applyBorder="1" applyAlignment="1">
      <alignment horizontal="center" vertical="center" wrapText="1"/>
    </xf>
    <xf numFmtId="182" fontId="62" fillId="11" borderId="3" xfId="0" applyNumberFormat="1" applyFont="1" applyFill="1" applyBorder="1" applyAlignment="1">
      <alignment horizontal="center" vertical="center" wrapText="1"/>
    </xf>
    <xf numFmtId="182" fontId="61" fillId="25" borderId="3" xfId="0" applyNumberFormat="1" applyFont="1" applyFill="1" applyBorder="1" applyAlignment="1">
      <alignment horizontal="center" vertical="center" wrapText="1"/>
    </xf>
    <xf numFmtId="182" fontId="70" fillId="13" borderId="59" xfId="0" applyNumberFormat="1" applyFont="1" applyFill="1" applyBorder="1" applyAlignment="1" applyProtection="1">
      <alignment horizontal="center" vertical="center" wrapText="1"/>
      <protection locked="0"/>
    </xf>
    <xf numFmtId="182" fontId="62" fillId="0" borderId="3" xfId="0" applyNumberFormat="1" applyFont="1" applyBorder="1" applyAlignment="1">
      <alignment horizontal="center" vertical="center"/>
    </xf>
    <xf numFmtId="182" fontId="61" fillId="25" borderId="38" xfId="0" applyNumberFormat="1" applyFont="1" applyFill="1" applyBorder="1" applyAlignment="1">
      <alignment horizontal="center" vertical="center" wrapText="1"/>
    </xf>
    <xf numFmtId="182" fontId="70" fillId="13" borderId="40" xfId="0" applyNumberFormat="1" applyFont="1" applyFill="1" applyBorder="1" applyAlignment="1" applyProtection="1">
      <alignment horizontal="center" vertical="center" wrapText="1"/>
      <protection locked="0"/>
    </xf>
    <xf numFmtId="182" fontId="70" fillId="14" borderId="41" xfId="0" applyNumberFormat="1" applyFont="1" applyFill="1" applyBorder="1" applyAlignment="1" applyProtection="1">
      <alignment horizontal="center" vertical="center" wrapText="1"/>
      <protection locked="0"/>
    </xf>
    <xf numFmtId="182" fontId="70" fillId="14" borderId="40" xfId="0" applyNumberFormat="1" applyFont="1" applyFill="1" applyBorder="1" applyAlignment="1" applyProtection="1">
      <alignment horizontal="center" vertical="center" wrapText="1"/>
      <protection locked="0"/>
    </xf>
    <xf numFmtId="182" fontId="61" fillId="0" borderId="67" xfId="0" applyNumberFormat="1" applyFont="1" applyBorder="1" applyAlignment="1">
      <alignment horizontal="center" vertical="center" wrapText="1"/>
    </xf>
    <xf numFmtId="182" fontId="65" fillId="0" borderId="38" xfId="0" applyNumberFormat="1" applyFont="1" applyBorder="1" applyAlignment="1">
      <alignment horizontal="center" vertical="center" wrapText="1"/>
    </xf>
    <xf numFmtId="182" fontId="65" fillId="0" borderId="3" xfId="0" applyNumberFormat="1" applyFont="1" applyBorder="1" applyAlignment="1">
      <alignment horizontal="center" vertical="center" wrapText="1"/>
    </xf>
    <xf numFmtId="182" fontId="65" fillId="11" borderId="3" xfId="0" applyNumberFormat="1" applyFont="1" applyFill="1" applyBorder="1" applyAlignment="1">
      <alignment horizontal="center" vertical="center" wrapText="1"/>
    </xf>
    <xf numFmtId="182" fontId="65" fillId="0" borderId="17" xfId="0" applyNumberFormat="1" applyFont="1" applyBorder="1" applyAlignment="1">
      <alignment horizontal="center" vertical="center"/>
    </xf>
    <xf numFmtId="1" fontId="56" fillId="15" borderId="56" xfId="66" applyNumberFormat="1" applyFill="1" applyBorder="1" applyAlignment="1" applyProtection="1">
      <alignment horizontal="left" vertical="center"/>
      <protection hidden="1"/>
    </xf>
    <xf numFmtId="1" fontId="56" fillId="13" borderId="65" xfId="66" applyNumberFormat="1" applyFill="1" applyBorder="1" applyAlignment="1" applyProtection="1">
      <alignment horizontal="left" vertical="center"/>
      <protection hidden="1"/>
    </xf>
    <xf numFmtId="1" fontId="56" fillId="15" borderId="7" xfId="66" applyNumberFormat="1" applyFill="1" applyBorder="1" applyAlignment="1" applyProtection="1">
      <alignment horizontal="left" vertical="center"/>
      <protection hidden="1"/>
    </xf>
    <xf numFmtId="1" fontId="56" fillId="15" borderId="53" xfId="66" applyNumberFormat="1" applyFill="1" applyBorder="1" applyAlignment="1" applyProtection="1">
      <alignment horizontal="left" vertical="center"/>
      <protection hidden="1"/>
    </xf>
    <xf numFmtId="1" fontId="56" fillId="15" borderId="54" xfId="66" applyNumberFormat="1" applyFill="1" applyBorder="1" applyAlignment="1" applyProtection="1">
      <alignment horizontal="left" vertical="center"/>
      <protection hidden="1"/>
    </xf>
    <xf numFmtId="1" fontId="56" fillId="15" borderId="57" xfId="66" applyNumberFormat="1" applyFill="1" applyBorder="1" applyAlignment="1" applyProtection="1">
      <alignment horizontal="left" vertical="center"/>
      <protection hidden="1"/>
    </xf>
    <xf numFmtId="0" fontId="62" fillId="11" borderId="10" xfId="0" applyFont="1" applyFill="1" applyBorder="1" applyAlignment="1">
      <alignment horizontal="left" vertical="center" wrapText="1"/>
    </xf>
    <xf numFmtId="0" fontId="67" fillId="12" borderId="9" xfId="0" applyFont="1" applyFill="1" applyBorder="1" applyAlignment="1">
      <alignment horizontal="center" vertical="center" wrapText="1"/>
    </xf>
    <xf numFmtId="0" fontId="62" fillId="0" borderId="62" xfId="0" applyFont="1" applyBorder="1" applyAlignment="1">
      <alignment horizontal="left" vertical="center" wrapText="1"/>
    </xf>
    <xf numFmtId="0" fontId="62" fillId="0" borderId="69" xfId="0" applyFont="1" applyBorder="1" applyAlignment="1">
      <alignment horizontal="left" vertical="center" wrapText="1"/>
    </xf>
    <xf numFmtId="0" fontId="67" fillId="12" borderId="41" xfId="0" applyFont="1" applyFill="1" applyBorder="1" applyAlignment="1">
      <alignment horizontal="center" vertical="center" wrapText="1"/>
    </xf>
    <xf numFmtId="0" fontId="78" fillId="19" borderId="53" xfId="0" applyFont="1" applyFill="1" applyBorder="1" applyAlignment="1" applyProtection="1">
      <alignment horizontal="center" vertical="center" wrapText="1"/>
      <protection locked="0"/>
    </xf>
    <xf numFmtId="0" fontId="78" fillId="0" borderId="13" xfId="0" applyFont="1" applyBorder="1" applyAlignment="1">
      <alignment horizontal="center" vertical="center" wrapText="1"/>
    </xf>
    <xf numFmtId="3" fontId="62" fillId="11" borderId="34" xfId="0" applyNumberFormat="1" applyFont="1" applyFill="1" applyBorder="1" applyAlignment="1">
      <alignment horizontal="center" vertical="center"/>
    </xf>
    <xf numFmtId="0" fontId="48" fillId="11" borderId="11" xfId="0" applyFont="1" applyFill="1" applyBorder="1" applyAlignment="1">
      <alignment horizontal="center" vertical="center" wrapText="1"/>
    </xf>
    <xf numFmtId="184" fontId="78" fillId="11" borderId="11" xfId="0" applyNumberFormat="1" applyFont="1" applyFill="1" applyBorder="1" applyAlignment="1">
      <alignment horizontal="center" vertical="center" wrapText="1"/>
    </xf>
    <xf numFmtId="0" fontId="78" fillId="11" borderId="11" xfId="0" applyFont="1" applyFill="1" applyBorder="1" applyAlignment="1">
      <alignment horizontal="center" vertical="center" wrapText="1"/>
    </xf>
    <xf numFmtId="2" fontId="0" fillId="0" borderId="0" xfId="0" applyNumberFormat="1"/>
    <xf numFmtId="0" fontId="64" fillId="17" borderId="90" xfId="0" applyFont="1" applyFill="1" applyBorder="1" applyAlignment="1" applyProtection="1">
      <alignment horizontal="center" vertical="center" wrapText="1"/>
      <protection locked="0"/>
    </xf>
    <xf numFmtId="0" fontId="78" fillId="0" borderId="3" xfId="71" applyFont="1" applyBorder="1" applyAlignment="1">
      <alignment horizontal="center" vertical="center" wrapText="1"/>
    </xf>
    <xf numFmtId="0" fontId="37" fillId="0" borderId="3" xfId="71" applyFont="1" applyBorder="1" applyAlignment="1">
      <alignment horizontal="center" vertical="center" wrapText="1"/>
    </xf>
    <xf numFmtId="0" fontId="65" fillId="11" borderId="5" xfId="0" applyFont="1" applyFill="1" applyBorder="1" applyAlignment="1">
      <alignment horizontal="left" vertical="center" wrapText="1"/>
    </xf>
    <xf numFmtId="0" fontId="65" fillId="0" borderId="5" xfId="0" applyFont="1" applyBorder="1" applyAlignment="1">
      <alignment horizontal="center" vertical="center" wrapText="1"/>
    </xf>
    <xf numFmtId="185" fontId="65" fillId="0" borderId="28" xfId="0" applyNumberFormat="1" applyFont="1" applyBorder="1" applyAlignment="1">
      <alignment horizontal="center" vertical="center" wrapText="1"/>
    </xf>
    <xf numFmtId="0" fontId="65" fillId="0" borderId="37" xfId="0" applyFont="1" applyBorder="1" applyAlignment="1">
      <alignment horizontal="left" vertical="center" wrapText="1"/>
    </xf>
    <xf numFmtId="0" fontId="65" fillId="11" borderId="5" xfId="0" applyFont="1" applyFill="1" applyBorder="1" applyAlignment="1">
      <alignment horizontal="center" vertical="center" wrapText="1"/>
    </xf>
    <xf numFmtId="0" fontId="56" fillId="0" borderId="29" xfId="66" applyBorder="1" applyAlignment="1">
      <alignment horizontal="left" vertical="center" wrapText="1"/>
    </xf>
    <xf numFmtId="0" fontId="62" fillId="0" borderId="14" xfId="0" applyFont="1" applyBorder="1" applyAlignment="1">
      <alignment horizontal="center" vertical="center" wrapText="1"/>
    </xf>
    <xf numFmtId="182" fontId="62" fillId="0" borderId="5" xfId="0" applyNumberFormat="1" applyFont="1" applyBorder="1" applyAlignment="1">
      <alignment horizontal="center" vertical="center" wrapText="1"/>
    </xf>
    <xf numFmtId="0" fontId="56" fillId="12" borderId="106" xfId="66" applyFill="1" applyBorder="1" applyAlignment="1">
      <alignment horizontal="left" vertical="center" wrapText="1"/>
    </xf>
    <xf numFmtId="0" fontId="62" fillId="11" borderId="55" xfId="66" applyFont="1" applyFill="1" applyBorder="1" applyAlignment="1">
      <alignment vertical="center" wrapText="1"/>
    </xf>
    <xf numFmtId="0" fontId="62" fillId="11" borderId="54" xfId="66" applyFont="1" applyFill="1" applyBorder="1" applyAlignment="1">
      <alignment vertical="center" wrapText="1"/>
    </xf>
    <xf numFmtId="0" fontId="62" fillId="11" borderId="106" xfId="66" applyFont="1" applyFill="1" applyBorder="1" applyAlignment="1">
      <alignment vertical="center" wrapText="1"/>
    </xf>
    <xf numFmtId="0" fontId="62" fillId="11" borderId="23" xfId="0" applyFont="1" applyFill="1" applyBorder="1" applyAlignment="1">
      <alignment horizontal="center" vertical="center" wrapText="1"/>
    </xf>
    <xf numFmtId="0" fontId="56" fillId="12" borderId="54" xfId="66" applyFill="1" applyBorder="1" applyAlignment="1">
      <alignment horizontal="left" vertical="center" wrapText="1"/>
    </xf>
    <xf numFmtId="181" fontId="65" fillId="0" borderId="3" xfId="0" applyNumberFormat="1" applyFont="1" applyBorder="1" applyAlignment="1">
      <alignment horizontal="center" vertical="center" wrapText="1"/>
    </xf>
    <xf numFmtId="181" fontId="65" fillId="0" borderId="38" xfId="0" applyNumberFormat="1" applyFont="1" applyBorder="1" applyAlignment="1">
      <alignment horizontal="center" vertical="center" wrapText="1"/>
    </xf>
    <xf numFmtId="186" fontId="65" fillId="0" borderId="50" xfId="0" applyNumberFormat="1" applyFont="1" applyBorder="1" applyAlignment="1">
      <alignment horizontal="center" vertical="center" wrapText="1"/>
    </xf>
    <xf numFmtId="187" fontId="61" fillId="0" borderId="30" xfId="50" applyNumberFormat="1" applyFont="1" applyBorder="1" applyAlignment="1">
      <alignment horizontal="left" vertical="center" wrapText="1"/>
    </xf>
    <xf numFmtId="187" fontId="61" fillId="0" borderId="25" xfId="50" applyNumberFormat="1" applyFont="1" applyBorder="1" applyAlignment="1">
      <alignment horizontal="left" vertical="center" wrapText="1"/>
    </xf>
    <xf numFmtId="187" fontId="61" fillId="0" borderId="12" xfId="50" applyNumberFormat="1" applyFont="1" applyBorder="1" applyAlignment="1">
      <alignment horizontal="left" vertical="center" wrapText="1"/>
    </xf>
    <xf numFmtId="187" fontId="61" fillId="0" borderId="26" xfId="50" applyNumberFormat="1" applyFont="1" applyBorder="1" applyAlignment="1">
      <alignment horizontal="left" vertical="center" wrapText="1"/>
    </xf>
    <xf numFmtId="187" fontId="61" fillId="0" borderId="61" xfId="50" applyNumberFormat="1" applyFont="1" applyBorder="1" applyAlignment="1">
      <alignment horizontal="left" vertical="center" wrapText="1"/>
    </xf>
    <xf numFmtId="187" fontId="61" fillId="0" borderId="15" xfId="50" applyNumberFormat="1" applyFont="1" applyBorder="1" applyAlignment="1">
      <alignment horizontal="left" vertical="center" wrapText="1"/>
    </xf>
    <xf numFmtId="0" fontId="65" fillId="0" borderId="15" xfId="0" applyFont="1" applyBorder="1" applyAlignment="1">
      <alignment horizontal="center" vertical="center" wrapText="1"/>
    </xf>
    <xf numFmtId="0" fontId="65" fillId="0" borderId="15" xfId="66" applyFont="1" applyBorder="1" applyAlignment="1">
      <alignment horizontal="left" vertical="center" wrapText="1"/>
    </xf>
    <xf numFmtId="0" fontId="65" fillId="0" borderId="19" xfId="66" applyFont="1" applyBorder="1" applyAlignment="1">
      <alignment horizontal="left" vertical="center" wrapText="1"/>
    </xf>
    <xf numFmtId="187" fontId="61" fillId="0" borderId="52" xfId="50" applyNumberFormat="1" applyFont="1" applyBorder="1" applyAlignment="1">
      <alignment horizontal="left" vertical="center" wrapText="1"/>
    </xf>
    <xf numFmtId="1" fontId="37" fillId="11" borderId="3" xfId="0" applyNumberFormat="1" applyFont="1" applyFill="1" applyBorder="1" applyAlignment="1">
      <alignment horizontal="center" vertical="center" wrapText="1"/>
    </xf>
    <xf numFmtId="1" fontId="75" fillId="15" borderId="40" xfId="0" applyNumberFormat="1" applyFont="1" applyFill="1" applyBorder="1" applyAlignment="1">
      <alignment horizontal="left" vertical="center"/>
    </xf>
    <xf numFmtId="181" fontId="75" fillId="0" borderId="0" xfId="0" applyNumberFormat="1" applyFont="1" applyAlignment="1">
      <alignment horizontal="center" vertical="center"/>
    </xf>
    <xf numFmtId="188" fontId="75" fillId="14" borderId="87" xfId="0" applyNumberFormat="1" applyFont="1" applyFill="1" applyBorder="1" applyAlignment="1">
      <alignment horizontal="left" vertical="center"/>
    </xf>
    <xf numFmtId="43" fontId="75" fillId="14" borderId="98" xfId="116" applyFont="1" applyFill="1" applyBorder="1" applyAlignment="1">
      <alignment horizontal="center" vertical="center"/>
    </xf>
    <xf numFmtId="43" fontId="75" fillId="14" borderId="87" xfId="116" applyFont="1" applyFill="1" applyBorder="1" applyAlignment="1">
      <alignment horizontal="center" vertical="center"/>
    </xf>
    <xf numFmtId="43" fontId="75" fillId="15" borderId="87" xfId="116" applyFont="1" applyFill="1" applyBorder="1" applyAlignment="1">
      <alignment horizontal="center" vertical="center"/>
    </xf>
    <xf numFmtId="43" fontId="75" fillId="15" borderId="98" xfId="116" applyFont="1" applyFill="1" applyBorder="1" applyAlignment="1">
      <alignment horizontal="center" vertical="center"/>
    </xf>
    <xf numFmtId="43" fontId="75" fillId="15" borderId="8" xfId="116" applyFont="1" applyFill="1" applyBorder="1" applyAlignment="1">
      <alignment horizontal="left" vertical="center"/>
    </xf>
    <xf numFmtId="43" fontId="75" fillId="14" borderId="97" xfId="116" applyFont="1" applyFill="1" applyBorder="1" applyAlignment="1">
      <alignment horizontal="left" vertical="center"/>
    </xf>
    <xf numFmtId="43" fontId="75" fillId="15" borderId="86" xfId="0" applyNumberFormat="1" applyFont="1" applyFill="1" applyBorder="1" applyAlignment="1">
      <alignment horizontal="center" vertical="center"/>
    </xf>
    <xf numFmtId="182" fontId="61" fillId="0" borderId="27" xfId="0" applyNumberFormat="1" applyFont="1" applyBorder="1" applyAlignment="1">
      <alignment horizontal="center" vertical="center"/>
    </xf>
    <xf numFmtId="0" fontId="14" fillId="11" borderId="3" xfId="66" applyFont="1" applyFill="1" applyBorder="1" applyAlignment="1">
      <alignment vertical="center" wrapText="1"/>
    </xf>
    <xf numFmtId="1" fontId="75" fillId="14" borderId="46" xfId="0" applyNumberFormat="1" applyFont="1" applyFill="1" applyBorder="1" applyAlignment="1">
      <alignment horizontal="left" vertical="center"/>
    </xf>
    <xf numFmtId="43" fontId="75" fillId="14" borderId="108" xfId="116" applyFont="1" applyFill="1" applyBorder="1" applyAlignment="1">
      <alignment horizontal="center" vertical="center"/>
    </xf>
    <xf numFmtId="1" fontId="75" fillId="15" borderId="107" xfId="0" applyNumberFormat="1" applyFont="1" applyFill="1" applyBorder="1" applyAlignment="1">
      <alignment horizontal="left" vertical="center"/>
    </xf>
    <xf numFmtId="43" fontId="75" fillId="15" borderId="90" xfId="116" applyFont="1" applyFill="1" applyBorder="1" applyAlignment="1">
      <alignment horizontal="center" vertical="center"/>
    </xf>
    <xf numFmtId="43" fontId="75" fillId="14" borderId="86" xfId="116" applyFont="1" applyFill="1" applyBorder="1" applyAlignment="1">
      <alignment horizontal="center" vertical="center"/>
    </xf>
    <xf numFmtId="180" fontId="75" fillId="19" borderId="98" xfId="0" applyNumberFormat="1" applyFont="1" applyFill="1" applyBorder="1" applyAlignment="1">
      <alignment horizontal="center" vertical="center"/>
    </xf>
    <xf numFmtId="0" fontId="75" fillId="17" borderId="90" xfId="0" applyFont="1" applyFill="1" applyBorder="1" applyAlignment="1">
      <alignment horizontal="center" vertical="center" wrapText="1"/>
    </xf>
    <xf numFmtId="43" fontId="75" fillId="19" borderId="109" xfId="116" quotePrefix="1" applyFont="1" applyFill="1" applyBorder="1" applyAlignment="1">
      <alignment horizontal="center" vertical="center"/>
    </xf>
    <xf numFmtId="43" fontId="75" fillId="19" borderId="110" xfId="116" quotePrefix="1" applyFont="1" applyFill="1" applyBorder="1" applyAlignment="1">
      <alignment horizontal="center" vertical="center"/>
    </xf>
    <xf numFmtId="1" fontId="75" fillId="22" borderId="86" xfId="0" applyNumberFormat="1" applyFont="1" applyFill="1" applyBorder="1" applyAlignment="1">
      <alignment horizontal="left" vertical="center"/>
    </xf>
    <xf numFmtId="43" fontId="75" fillId="22" borderId="94" xfId="116" applyFont="1" applyFill="1" applyBorder="1" applyAlignment="1">
      <alignment horizontal="center" vertical="center"/>
    </xf>
    <xf numFmtId="43" fontId="75" fillId="22" borderId="90" xfId="116" applyFont="1" applyFill="1" applyBorder="1" applyAlignment="1">
      <alignment horizontal="center" vertical="center"/>
    </xf>
    <xf numFmtId="43" fontId="75" fillId="22" borderId="112" xfId="116" applyFont="1" applyFill="1" applyBorder="1" applyAlignment="1">
      <alignment horizontal="center" vertical="center"/>
    </xf>
    <xf numFmtId="2" fontId="78" fillId="11" borderId="3" xfId="0" applyNumberFormat="1" applyFont="1" applyFill="1" applyBorder="1" applyAlignment="1">
      <alignment horizontal="center" vertical="center" wrapText="1"/>
    </xf>
    <xf numFmtId="1" fontId="78" fillId="11" borderId="3" xfId="0" applyNumberFormat="1" applyFont="1" applyFill="1" applyBorder="1" applyAlignment="1">
      <alignment horizontal="center" vertical="center" wrapText="1"/>
    </xf>
    <xf numFmtId="176" fontId="78" fillId="11" borderId="3" xfId="0" applyNumberFormat="1" applyFont="1" applyFill="1" applyBorder="1" applyAlignment="1">
      <alignment horizontal="center" vertical="center" wrapText="1"/>
    </xf>
    <xf numFmtId="0" fontId="78" fillId="11" borderId="15" xfId="0" applyFont="1" applyFill="1" applyBorder="1" applyAlignment="1">
      <alignment horizontal="center" vertical="center" wrapText="1"/>
    </xf>
    <xf numFmtId="3" fontId="62" fillId="11" borderId="21" xfId="0" applyNumberFormat="1" applyFont="1" applyFill="1" applyBorder="1" applyAlignment="1">
      <alignment horizontal="center" vertical="center"/>
    </xf>
    <xf numFmtId="0" fontId="48" fillId="11" borderId="4" xfId="0" applyFont="1" applyFill="1" applyBorder="1" applyAlignment="1">
      <alignment horizontal="center" vertical="center" wrapText="1"/>
    </xf>
    <xf numFmtId="184" fontId="78" fillId="11" borderId="4" xfId="0" applyNumberFormat="1" applyFont="1" applyFill="1" applyBorder="1" applyAlignment="1">
      <alignment horizontal="center" vertical="center" wrapText="1"/>
    </xf>
    <xf numFmtId="2" fontId="78" fillId="11" borderId="4" xfId="0" applyNumberFormat="1" applyFont="1" applyFill="1" applyBorder="1" applyAlignment="1">
      <alignment horizontal="center" vertical="center" wrapText="1"/>
    </xf>
    <xf numFmtId="1" fontId="78" fillId="11" borderId="4" xfId="0" applyNumberFormat="1" applyFont="1" applyFill="1" applyBorder="1" applyAlignment="1">
      <alignment horizontal="center" vertical="center" wrapText="1"/>
    </xf>
    <xf numFmtId="176" fontId="78" fillId="11" borderId="4" xfId="0" applyNumberFormat="1" applyFont="1" applyFill="1" applyBorder="1" applyAlignment="1">
      <alignment horizontal="center" vertical="center" wrapText="1"/>
    </xf>
    <xf numFmtId="0" fontId="78" fillId="11" borderId="19" xfId="0" applyFont="1" applyFill="1" applyBorder="1" applyAlignment="1">
      <alignment horizontal="center" vertical="center" wrapText="1"/>
    </xf>
    <xf numFmtId="180" fontId="75" fillId="23" borderId="87" xfId="0" applyNumberFormat="1" applyFont="1" applyFill="1" applyBorder="1" applyAlignment="1">
      <alignment horizontal="left" vertical="center"/>
    </xf>
    <xf numFmtId="2" fontId="75" fillId="23" borderId="87" xfId="0" applyNumberFormat="1" applyFont="1" applyFill="1" applyBorder="1" applyAlignment="1">
      <alignment horizontal="right" vertical="center"/>
    </xf>
    <xf numFmtId="43" fontId="75" fillId="19" borderId="86" xfId="116" applyFont="1" applyFill="1" applyBorder="1" applyAlignment="1">
      <alignment horizontal="center" vertical="center"/>
    </xf>
    <xf numFmtId="43" fontId="75" fillId="23" borderId="113" xfId="116" applyFont="1" applyFill="1" applyBorder="1" applyAlignment="1">
      <alignment horizontal="center" vertical="center"/>
    </xf>
    <xf numFmtId="180" fontId="75" fillId="23" borderId="98" xfId="0" applyNumberFormat="1" applyFont="1" applyFill="1" applyBorder="1" applyAlignment="1">
      <alignment horizontal="left" vertical="center"/>
    </xf>
    <xf numFmtId="43" fontId="75" fillId="0" borderId="0" xfId="116" applyFont="1" applyFill="1" applyBorder="1" applyAlignment="1">
      <alignment horizontal="center" vertical="center"/>
    </xf>
    <xf numFmtId="180" fontId="75" fillId="22" borderId="100" xfId="0" applyNumberFormat="1" applyFont="1" applyFill="1" applyBorder="1" applyAlignment="1">
      <alignment horizontal="center" vertical="center"/>
    </xf>
    <xf numFmtId="180" fontId="75" fillId="22" borderId="90" xfId="0" applyNumberFormat="1" applyFont="1" applyFill="1" applyBorder="1" applyAlignment="1">
      <alignment horizontal="center" vertical="center"/>
    </xf>
    <xf numFmtId="1" fontId="75" fillId="19" borderId="95" xfId="0" applyNumberFormat="1" applyFont="1" applyFill="1" applyBorder="1" applyAlignment="1">
      <alignment horizontal="left" vertical="center"/>
    </xf>
    <xf numFmtId="0" fontId="62" fillId="0" borderId="26" xfId="0" applyFont="1" applyBorder="1" applyAlignment="1">
      <alignment horizontal="center" vertical="center" wrapText="1"/>
    </xf>
    <xf numFmtId="0" fontId="62" fillId="0" borderId="5" xfId="0" applyFont="1" applyBorder="1" applyAlignment="1">
      <alignment horizontal="left" vertical="center" wrapText="1"/>
    </xf>
    <xf numFmtId="0" fontId="83" fillId="0" borderId="21" xfId="0" applyFont="1" applyBorder="1" applyAlignment="1">
      <alignment horizontal="center" vertical="center" wrapText="1"/>
    </xf>
    <xf numFmtId="0" fontId="65" fillId="0" borderId="10" xfId="0" applyFont="1" applyBorder="1" applyAlignment="1">
      <alignment horizontal="center" vertical="center" wrapText="1"/>
    </xf>
    <xf numFmtId="0" fontId="62" fillId="0" borderId="114" xfId="0" applyFont="1" applyBorder="1" applyAlignment="1">
      <alignment horizontal="left" vertical="center" wrapText="1"/>
    </xf>
    <xf numFmtId="2" fontId="61" fillId="0" borderId="18" xfId="0" applyNumberFormat="1" applyFont="1" applyBorder="1" applyAlignment="1">
      <alignment horizontal="center" vertical="center" wrapText="1"/>
    </xf>
    <xf numFmtId="0" fontId="63" fillId="14" borderId="0" xfId="0" applyFont="1" applyFill="1" applyAlignment="1">
      <alignment horizontal="center" vertical="center"/>
    </xf>
    <xf numFmtId="0" fontId="63" fillId="14" borderId="0" xfId="0" applyFont="1" applyFill="1" applyAlignment="1">
      <alignment horizontal="left" vertical="center" wrapText="1"/>
    </xf>
    <xf numFmtId="182" fontId="63" fillId="14" borderId="0" xfId="0" applyNumberFormat="1" applyFont="1" applyFill="1" applyAlignment="1">
      <alignment horizontal="center" vertical="center"/>
    </xf>
    <xf numFmtId="1" fontId="69" fillId="15" borderId="40" xfId="0" applyNumberFormat="1" applyFont="1" applyFill="1" applyBorder="1" applyAlignment="1">
      <alignment horizontal="center" vertical="center"/>
    </xf>
    <xf numFmtId="0" fontId="36" fillId="11" borderId="34" xfId="0" applyFont="1" applyFill="1" applyBorder="1" applyAlignment="1">
      <alignment horizontal="center" vertical="center" wrapText="1"/>
    </xf>
    <xf numFmtId="0" fontId="36" fillId="11" borderId="20" xfId="0" applyFont="1" applyFill="1" applyBorder="1" applyAlignment="1">
      <alignment horizontal="center" vertical="center" wrapText="1"/>
    </xf>
    <xf numFmtId="0" fontId="36" fillId="11" borderId="21" xfId="0" applyFont="1" applyFill="1" applyBorder="1" applyAlignment="1">
      <alignment horizontal="center" vertical="center" wrapText="1"/>
    </xf>
    <xf numFmtId="2" fontId="61" fillId="11" borderId="14" xfId="0" applyNumberFormat="1" applyFont="1" applyFill="1" applyBorder="1" applyAlignment="1">
      <alignment horizontal="center" vertical="center" wrapText="1"/>
    </xf>
    <xf numFmtId="2" fontId="61" fillId="15" borderId="40" xfId="0" applyNumberFormat="1" applyFont="1" applyFill="1" applyBorder="1" applyAlignment="1">
      <alignment horizontal="center" vertical="center"/>
    </xf>
    <xf numFmtId="2" fontId="61" fillId="11" borderId="16" xfId="0" applyNumberFormat="1" applyFont="1" applyFill="1" applyBorder="1" applyAlignment="1">
      <alignment horizontal="center" vertical="center" wrapText="1"/>
    </xf>
    <xf numFmtId="2" fontId="61" fillId="14" borderId="59" xfId="0" applyNumberFormat="1" applyFont="1" applyFill="1" applyBorder="1" applyAlignment="1">
      <alignment horizontal="center" vertical="center"/>
    </xf>
    <xf numFmtId="2" fontId="61" fillId="15" borderId="59" xfId="0" applyNumberFormat="1" applyFont="1" applyFill="1" applyBorder="1" applyAlignment="1">
      <alignment horizontal="center" vertical="center"/>
    </xf>
    <xf numFmtId="2" fontId="61" fillId="15" borderId="41" xfId="0" applyNumberFormat="1" applyFont="1" applyFill="1" applyBorder="1" applyAlignment="1">
      <alignment horizontal="center" vertical="center"/>
    </xf>
    <xf numFmtId="2" fontId="64" fillId="14" borderId="59" xfId="0" applyNumberFormat="1" applyFont="1" applyFill="1" applyBorder="1" applyAlignment="1" applyProtection="1">
      <alignment horizontal="center" vertical="center" wrapText="1"/>
      <protection locked="0"/>
    </xf>
    <xf numFmtId="0" fontId="61" fillId="15" borderId="40" xfId="0" applyFont="1" applyFill="1" applyBorder="1" applyAlignment="1" applyProtection="1">
      <alignment horizontal="center" vertical="center"/>
      <protection locked="0"/>
    </xf>
    <xf numFmtId="2" fontId="64" fillId="13" borderId="59" xfId="0" applyNumberFormat="1" applyFont="1" applyFill="1" applyBorder="1" applyAlignment="1" applyProtection="1">
      <alignment horizontal="center" vertical="center" wrapText="1"/>
      <protection locked="0"/>
    </xf>
    <xf numFmtId="2" fontId="64" fillId="13" borderId="40" xfId="0" applyNumberFormat="1" applyFont="1" applyFill="1" applyBorder="1" applyAlignment="1" applyProtection="1">
      <alignment horizontal="center" vertical="center" wrapText="1"/>
      <protection locked="0"/>
    </xf>
    <xf numFmtId="2" fontId="64" fillId="14" borderId="41" xfId="0" applyNumberFormat="1" applyFont="1" applyFill="1" applyBorder="1" applyAlignment="1" applyProtection="1">
      <alignment horizontal="center" vertical="center" wrapText="1"/>
      <protection locked="0"/>
    </xf>
    <xf numFmtId="2" fontId="64" fillId="14" borderId="40" xfId="0" applyNumberFormat="1" applyFont="1" applyFill="1" applyBorder="1" applyAlignment="1" applyProtection="1">
      <alignment horizontal="center" vertical="center" wrapText="1"/>
      <protection locked="0"/>
    </xf>
    <xf numFmtId="183" fontId="61" fillId="11" borderId="10" xfId="0" applyNumberFormat="1" applyFont="1" applyFill="1" applyBorder="1" applyAlignment="1">
      <alignment horizontal="center" vertical="center" wrapText="1"/>
    </xf>
    <xf numFmtId="2" fontId="62" fillId="0" borderId="20" xfId="0" applyNumberFormat="1" applyFont="1" applyBorder="1" applyAlignment="1">
      <alignment horizontal="center" vertical="center" wrapText="1"/>
    </xf>
    <xf numFmtId="175" fontId="62" fillId="0" borderId="3" xfId="0" applyNumberFormat="1" applyFont="1" applyBorder="1" applyAlignment="1">
      <alignment horizontal="center" vertical="center" wrapText="1"/>
    </xf>
    <xf numFmtId="0" fontId="56" fillId="11" borderId="42" xfId="66" applyFill="1" applyBorder="1" applyAlignment="1">
      <alignment horizontal="left" vertical="center" wrapText="1"/>
    </xf>
    <xf numFmtId="0" fontId="14" fillId="11" borderId="53" xfId="66" applyFont="1" applyFill="1" applyBorder="1" applyAlignment="1">
      <alignment horizontal="left" vertical="center" wrapText="1"/>
    </xf>
    <xf numFmtId="43" fontId="75" fillId="19" borderId="115" xfId="116" quotePrefix="1" applyFont="1" applyFill="1" applyBorder="1" applyAlignment="1">
      <alignment horizontal="center" vertical="center"/>
    </xf>
    <xf numFmtId="180" fontId="75" fillId="19" borderId="98" xfId="0" applyNumberFormat="1" applyFont="1" applyFill="1" applyBorder="1" applyAlignment="1">
      <alignment horizontal="left" vertical="center"/>
    </xf>
    <xf numFmtId="180" fontId="75" fillId="22" borderId="100" xfId="0" applyNumberFormat="1" applyFont="1" applyFill="1" applyBorder="1" applyAlignment="1">
      <alignment horizontal="left" vertical="center"/>
    </xf>
    <xf numFmtId="180" fontId="75" fillId="23" borderId="11" xfId="0" applyNumberFormat="1" applyFont="1" applyFill="1" applyBorder="1" applyAlignment="1">
      <alignment horizontal="left" vertical="center"/>
    </xf>
    <xf numFmtId="43" fontId="75" fillId="19" borderId="116" xfId="116" quotePrefix="1" applyFont="1" applyFill="1" applyBorder="1" applyAlignment="1">
      <alignment horizontal="center" vertical="center"/>
    </xf>
    <xf numFmtId="43" fontId="75" fillId="23" borderId="46" xfId="116" applyFont="1" applyFill="1" applyBorder="1" applyAlignment="1">
      <alignment horizontal="center" vertical="center"/>
    </xf>
    <xf numFmtId="180" fontId="75" fillId="15" borderId="8" xfId="0" applyNumberFormat="1" applyFont="1" applyFill="1" applyBorder="1" applyAlignment="1">
      <alignment horizontal="left" vertical="center"/>
    </xf>
    <xf numFmtId="180" fontId="75" fillId="14" borderId="97" xfId="0" applyNumberFormat="1" applyFont="1" applyFill="1" applyBorder="1" applyAlignment="1">
      <alignment horizontal="left" vertical="center"/>
    </xf>
    <xf numFmtId="0" fontId="65" fillId="12" borderId="44" xfId="66" applyFont="1" applyFill="1" applyBorder="1" applyAlignment="1">
      <alignment horizontal="left" vertical="center" wrapText="1"/>
    </xf>
    <xf numFmtId="0" fontId="65" fillId="12" borderId="49" xfId="66" applyFont="1" applyFill="1" applyBorder="1" applyAlignment="1">
      <alignment horizontal="left" vertical="center" wrapText="1"/>
    </xf>
    <xf numFmtId="0" fontId="65" fillId="11" borderId="49" xfId="66" applyFont="1" applyFill="1" applyBorder="1" applyAlignment="1">
      <alignment vertical="center" wrapText="1"/>
    </xf>
    <xf numFmtId="0" fontId="65" fillId="11" borderId="53" xfId="66" applyFont="1" applyFill="1" applyBorder="1" applyAlignment="1">
      <alignment horizontal="left" vertical="center" wrapText="1"/>
    </xf>
    <xf numFmtId="0" fontId="65" fillId="11" borderId="42" xfId="66" applyFont="1" applyFill="1" applyBorder="1" applyAlignment="1">
      <alignment vertical="center" wrapText="1"/>
    </xf>
    <xf numFmtId="0" fontId="62" fillId="11" borderId="17" xfId="0" applyFont="1" applyFill="1" applyBorder="1" applyAlignment="1">
      <alignment horizontal="left" vertical="center" wrapText="1"/>
    </xf>
    <xf numFmtId="1" fontId="61" fillId="11" borderId="11" xfId="0" applyNumberFormat="1" applyFont="1" applyFill="1" applyBorder="1" applyAlignment="1">
      <alignment horizontal="left" vertical="center" wrapText="1"/>
    </xf>
    <xf numFmtId="1" fontId="61" fillId="11" borderId="12" xfId="0" applyNumberFormat="1" applyFont="1" applyFill="1" applyBorder="1" applyAlignment="1">
      <alignment horizontal="left" vertical="center" wrapText="1"/>
    </xf>
    <xf numFmtId="1" fontId="65" fillId="11" borderId="12" xfId="0" applyNumberFormat="1" applyFont="1" applyFill="1" applyBorder="1" applyAlignment="1">
      <alignment horizontal="left" vertical="center" wrapText="1"/>
    </xf>
    <xf numFmtId="0" fontId="61" fillId="11" borderId="2" xfId="0" applyFont="1" applyFill="1" applyBorder="1" applyAlignment="1">
      <alignment horizontal="left" vertical="center" wrapText="1"/>
    </xf>
    <xf numFmtId="0" fontId="61" fillId="11" borderId="35" xfId="0" applyFont="1" applyFill="1" applyBorder="1" applyAlignment="1">
      <alignment horizontal="left" vertical="center" wrapText="1"/>
    </xf>
    <xf numFmtId="0" fontId="61" fillId="11" borderId="0" xfId="0" applyFont="1" applyFill="1" applyAlignment="1">
      <alignment horizontal="left" vertical="center" wrapText="1"/>
    </xf>
    <xf numFmtId="2" fontId="61" fillId="14" borderId="0" xfId="0" applyNumberFormat="1" applyFont="1" applyFill="1" applyAlignment="1">
      <alignment horizontal="center" vertical="center"/>
    </xf>
    <xf numFmtId="175" fontId="61" fillId="11" borderId="9" xfId="0" applyNumberFormat="1" applyFont="1" applyFill="1" applyBorder="1" applyAlignment="1">
      <alignment horizontal="center" vertical="center" wrapText="1"/>
    </xf>
    <xf numFmtId="178" fontId="61" fillId="11" borderId="30" xfId="50" applyNumberFormat="1" applyFont="1" applyFill="1" applyBorder="1" applyAlignment="1">
      <alignment horizontal="left" vertical="center" wrapText="1"/>
    </xf>
    <xf numFmtId="0" fontId="61" fillId="11" borderId="1" xfId="0" applyFont="1" applyFill="1" applyBorder="1" applyAlignment="1">
      <alignment horizontal="left" vertical="center" wrapText="1"/>
    </xf>
    <xf numFmtId="0" fontId="61" fillId="11" borderId="55" xfId="0" applyFont="1" applyFill="1" applyBorder="1" applyAlignment="1">
      <alignment horizontal="left" vertical="center" wrapText="1"/>
    </xf>
    <xf numFmtId="1" fontId="61" fillId="11" borderId="34" xfId="0" applyNumberFormat="1" applyFont="1" applyFill="1" applyBorder="1" applyAlignment="1">
      <alignment horizontal="center" vertical="center" wrapText="1"/>
    </xf>
    <xf numFmtId="175" fontId="61" fillId="11" borderId="3" xfId="0" applyNumberFormat="1" applyFont="1" applyFill="1" applyBorder="1" applyAlignment="1">
      <alignment horizontal="center" vertical="center" wrapText="1"/>
    </xf>
    <xf numFmtId="0" fontId="61" fillId="11" borderId="72" xfId="0" applyFont="1" applyFill="1" applyBorder="1" applyAlignment="1">
      <alignment horizontal="left" vertical="center" wrapText="1"/>
    </xf>
    <xf numFmtId="0" fontId="61" fillId="11" borderId="53" xfId="0" applyFont="1" applyFill="1" applyBorder="1" applyAlignment="1">
      <alignment horizontal="left" vertical="center" wrapText="1"/>
    </xf>
    <xf numFmtId="178" fontId="61" fillId="11" borderId="3" xfId="50" applyNumberFormat="1" applyFont="1" applyFill="1" applyBorder="1" applyAlignment="1">
      <alignment horizontal="left" vertical="center" wrapText="1"/>
    </xf>
    <xf numFmtId="182" fontId="61" fillId="11" borderId="15" xfId="0" applyNumberFormat="1" applyFont="1" applyFill="1" applyBorder="1" applyAlignment="1">
      <alignment horizontal="center" vertical="center" wrapText="1"/>
    </xf>
    <xf numFmtId="1" fontId="61" fillId="11" borderId="21" xfId="0" applyNumberFormat="1" applyFont="1" applyFill="1" applyBorder="1" applyAlignment="1">
      <alignment horizontal="center" vertical="center" wrapText="1"/>
    </xf>
    <xf numFmtId="1" fontId="61" fillId="11" borderId="20" xfId="0" applyNumberFormat="1" applyFont="1" applyFill="1" applyBorder="1" applyAlignment="1">
      <alignment horizontal="center" vertical="center" wrapText="1"/>
    </xf>
    <xf numFmtId="175" fontId="61" fillId="11" borderId="4" xfId="0" applyNumberFormat="1" applyFont="1" applyFill="1" applyBorder="1" applyAlignment="1">
      <alignment horizontal="center" vertical="center" wrapText="1"/>
    </xf>
    <xf numFmtId="178" fontId="61" fillId="11" borderId="26" xfId="50" applyNumberFormat="1" applyFont="1" applyFill="1" applyBorder="1" applyAlignment="1">
      <alignment horizontal="left" vertical="center" wrapText="1"/>
    </xf>
    <xf numFmtId="2" fontId="61" fillId="11" borderId="4" xfId="0" applyNumberFormat="1" applyFont="1" applyFill="1" applyBorder="1" applyAlignment="1">
      <alignment horizontal="center" vertical="center" wrapText="1"/>
    </xf>
    <xf numFmtId="182" fontId="61" fillId="11" borderId="19" xfId="0" applyNumberFormat="1" applyFont="1" applyFill="1" applyBorder="1" applyAlignment="1">
      <alignment horizontal="center" vertical="center" wrapText="1"/>
    </xf>
    <xf numFmtId="2" fontId="61" fillId="11" borderId="62" xfId="0" applyNumberFormat="1" applyFont="1" applyFill="1" applyBorder="1" applyAlignment="1">
      <alignment horizontal="center" vertical="center" wrapText="1"/>
    </xf>
    <xf numFmtId="175" fontId="61" fillId="11" borderId="69" xfId="0" applyNumberFormat="1" applyFont="1" applyFill="1" applyBorder="1" applyAlignment="1">
      <alignment horizontal="center" vertical="center" wrapText="1"/>
    </xf>
    <xf numFmtId="178" fontId="61" fillId="11" borderId="73" xfId="50" applyNumberFormat="1" applyFont="1" applyFill="1" applyBorder="1" applyAlignment="1">
      <alignment horizontal="left" vertical="center" wrapText="1"/>
    </xf>
    <xf numFmtId="0" fontId="61" fillId="11" borderId="62" xfId="0" applyFont="1" applyFill="1" applyBorder="1" applyAlignment="1">
      <alignment horizontal="left" vertical="center" wrapText="1"/>
    </xf>
    <xf numFmtId="2" fontId="61" fillId="11" borderId="69" xfId="0" applyNumberFormat="1" applyFont="1" applyFill="1" applyBorder="1" applyAlignment="1">
      <alignment horizontal="center" vertical="center" wrapText="1"/>
    </xf>
    <xf numFmtId="182" fontId="61" fillId="11" borderId="63" xfId="0" applyNumberFormat="1" applyFont="1" applyFill="1" applyBorder="1" applyAlignment="1">
      <alignment horizontal="center" vertical="center" wrapText="1"/>
    </xf>
    <xf numFmtId="1" fontId="61" fillId="11" borderId="18" xfId="0" applyNumberFormat="1" applyFont="1" applyFill="1" applyBorder="1" applyAlignment="1">
      <alignment horizontal="center" vertical="center" wrapText="1"/>
    </xf>
    <xf numFmtId="0" fontId="61" fillId="11" borderId="22" xfId="0" applyFont="1" applyFill="1" applyBorder="1" applyAlignment="1">
      <alignment horizontal="center" vertical="center" wrapText="1"/>
    </xf>
    <xf numFmtId="0" fontId="62" fillId="11" borderId="3" xfId="0" applyFont="1" applyFill="1" applyBorder="1" applyAlignment="1">
      <alignment horizontal="center" vertical="center" wrapText="1"/>
    </xf>
    <xf numFmtId="0" fontId="62" fillId="11" borderId="13" xfId="0" applyFont="1" applyFill="1" applyBorder="1" applyAlignment="1">
      <alignment horizontal="center" vertical="center" wrapText="1"/>
    </xf>
    <xf numFmtId="2" fontId="65" fillId="11" borderId="21" xfId="0" applyNumberFormat="1" applyFont="1" applyFill="1" applyBorder="1" applyAlignment="1">
      <alignment horizontal="center" vertical="center" wrapText="1"/>
    </xf>
    <xf numFmtId="175" fontId="65" fillId="11" borderId="4" xfId="0" applyNumberFormat="1" applyFont="1" applyFill="1" applyBorder="1" applyAlignment="1">
      <alignment horizontal="center" vertical="center" wrapText="1"/>
    </xf>
    <xf numFmtId="1" fontId="61" fillId="11" borderId="4" xfId="0" applyNumberFormat="1" applyFont="1" applyFill="1" applyBorder="1" applyAlignment="1">
      <alignment horizontal="center" vertical="center" wrapText="1"/>
    </xf>
    <xf numFmtId="182" fontId="61" fillId="11" borderId="3" xfId="0" applyNumberFormat="1" applyFont="1" applyFill="1" applyBorder="1" applyAlignment="1">
      <alignment horizontal="center" vertical="center" wrapText="1"/>
    </xf>
    <xf numFmtId="0" fontId="65" fillId="11" borderId="44" xfId="66" applyFont="1" applyFill="1" applyBorder="1" applyAlignment="1">
      <alignment horizontal="left" vertical="center" wrapText="1"/>
    </xf>
    <xf numFmtId="0" fontId="56" fillId="11" borderId="44" xfId="66" applyFill="1" applyBorder="1" applyAlignment="1">
      <alignment horizontal="left" vertical="center"/>
    </xf>
    <xf numFmtId="182" fontId="62" fillId="11" borderId="17" xfId="0" applyNumberFormat="1" applyFont="1" applyFill="1" applyBorder="1" applyAlignment="1">
      <alignment horizontal="center" vertical="center" wrapText="1"/>
    </xf>
    <xf numFmtId="0" fontId="62" fillId="11" borderId="17" xfId="0" applyFont="1" applyFill="1" applyBorder="1" applyAlignment="1">
      <alignment horizontal="center" vertical="center" wrapText="1"/>
    </xf>
    <xf numFmtId="0" fontId="62" fillId="11" borderId="22" xfId="0" applyFont="1" applyFill="1" applyBorder="1" applyAlignment="1">
      <alignment horizontal="center" vertical="center" wrapText="1"/>
    </xf>
    <xf numFmtId="0" fontId="102" fillId="11" borderId="8" xfId="66" applyFont="1" applyFill="1" applyBorder="1" applyAlignment="1">
      <alignment horizontal="left" vertical="center" wrapText="1"/>
    </xf>
    <xf numFmtId="0" fontId="62" fillId="11" borderId="9" xfId="0" applyFont="1" applyFill="1" applyBorder="1" applyAlignment="1">
      <alignment horizontal="center" vertical="center" wrapText="1"/>
    </xf>
    <xf numFmtId="0" fontId="62" fillId="11" borderId="24" xfId="0" applyFont="1" applyFill="1" applyBorder="1" applyAlignment="1">
      <alignment horizontal="center" vertical="center" wrapText="1"/>
    </xf>
    <xf numFmtId="0" fontId="62" fillId="11" borderId="43" xfId="66" applyFont="1" applyFill="1" applyBorder="1" applyAlignment="1">
      <alignment horizontal="left" vertical="center" wrapText="1"/>
    </xf>
    <xf numFmtId="0" fontId="62" fillId="11" borderId="69" xfId="0" applyFont="1" applyFill="1" applyBorder="1" applyAlignment="1">
      <alignment horizontal="center" vertical="center" wrapText="1"/>
    </xf>
    <xf numFmtId="0" fontId="62" fillId="11" borderId="73" xfId="0" applyFont="1" applyFill="1" applyBorder="1" applyAlignment="1">
      <alignment horizontal="center" vertical="center" wrapText="1"/>
    </xf>
    <xf numFmtId="0" fontId="62" fillId="11" borderId="71" xfId="66" applyFont="1" applyFill="1" applyBorder="1" applyAlignment="1">
      <alignment horizontal="left" vertical="center" wrapText="1"/>
    </xf>
    <xf numFmtId="2" fontId="61" fillId="11" borderId="20" xfId="0" applyNumberFormat="1" applyFont="1" applyFill="1" applyBorder="1" applyAlignment="1">
      <alignment horizontal="center" vertical="center" wrapText="1"/>
    </xf>
    <xf numFmtId="178" fontId="61" fillId="11" borderId="15" xfId="50" applyNumberFormat="1" applyFont="1" applyFill="1" applyBorder="1" applyAlignment="1">
      <alignment horizontal="left" vertical="center" wrapText="1"/>
    </xf>
    <xf numFmtId="1" fontId="61" fillId="11" borderId="3" xfId="0" applyNumberFormat="1" applyFont="1" applyFill="1" applyBorder="1" applyAlignment="1">
      <alignment horizontal="center" vertical="center" wrapText="1"/>
    </xf>
    <xf numFmtId="1" fontId="61" fillId="11" borderId="10" xfId="0" applyNumberFormat="1" applyFont="1" applyFill="1" applyBorder="1" applyAlignment="1">
      <alignment horizontal="center" vertical="center" wrapText="1"/>
    </xf>
    <xf numFmtId="2" fontId="61" fillId="11" borderId="20" xfId="50" applyNumberFormat="1" applyFont="1" applyFill="1" applyBorder="1" applyAlignment="1">
      <alignment horizontal="center" vertical="center" wrapText="1"/>
    </xf>
    <xf numFmtId="178" fontId="61" fillId="11" borderId="25" xfId="50" applyNumberFormat="1" applyFont="1" applyFill="1" applyBorder="1" applyAlignment="1">
      <alignment horizontal="center" vertical="center" wrapText="1"/>
    </xf>
    <xf numFmtId="177" fontId="61" fillId="0" borderId="25" xfId="0" applyNumberFormat="1" applyFont="1" applyBorder="1" applyAlignment="1">
      <alignment horizontal="center" vertical="center" wrapText="1"/>
    </xf>
    <xf numFmtId="0" fontId="84" fillId="11" borderId="3" xfId="0" applyFont="1" applyFill="1" applyBorder="1" applyAlignment="1">
      <alignment horizontal="center" vertical="center" wrapText="1"/>
    </xf>
    <xf numFmtId="0" fontId="65" fillId="11" borderId="3" xfId="0" applyFont="1" applyFill="1" applyBorder="1" applyAlignment="1">
      <alignment vertical="center" wrapText="1"/>
    </xf>
    <xf numFmtId="175" fontId="61" fillId="11" borderId="11" xfId="0" applyNumberFormat="1" applyFont="1" applyFill="1" applyBorder="1" applyAlignment="1">
      <alignment horizontal="center" vertical="center" wrapText="1"/>
    </xf>
    <xf numFmtId="178" fontId="61" fillId="11" borderId="13" xfId="50" applyNumberFormat="1" applyFont="1" applyFill="1" applyBorder="1" applyAlignment="1">
      <alignment horizontal="left" vertical="center" wrapText="1"/>
    </xf>
    <xf numFmtId="0" fontId="56" fillId="11" borderId="15" xfId="66" applyFill="1" applyBorder="1" applyAlignment="1">
      <alignment horizontal="left" vertical="center" wrapText="1"/>
    </xf>
    <xf numFmtId="2" fontId="61" fillId="25" borderId="20" xfId="0" applyNumberFormat="1" applyFont="1" applyFill="1" applyBorder="1" applyAlignment="1">
      <alignment horizontal="center" vertical="center" wrapText="1"/>
    </xf>
    <xf numFmtId="0" fontId="61" fillId="25" borderId="25" xfId="0" applyFont="1" applyFill="1" applyBorder="1" applyAlignment="1">
      <alignment horizontal="center" vertical="center" wrapText="1"/>
    </xf>
    <xf numFmtId="0" fontId="56" fillId="25" borderId="44" xfId="66" applyFill="1" applyBorder="1" applyAlignment="1">
      <alignment vertical="center" wrapText="1"/>
    </xf>
    <xf numFmtId="0" fontId="56" fillId="11" borderId="34" xfId="66" applyFill="1" applyBorder="1" applyAlignment="1">
      <alignment horizontal="center" vertical="center" wrapText="1"/>
    </xf>
    <xf numFmtId="1" fontId="61" fillId="25" borderId="3" xfId="0" applyNumberFormat="1" applyFont="1" applyFill="1" applyBorder="1" applyAlignment="1">
      <alignment horizontal="left" vertical="center" wrapText="1"/>
    </xf>
    <xf numFmtId="0" fontId="61" fillId="25" borderId="3" xfId="0" applyFont="1" applyFill="1" applyBorder="1" applyAlignment="1">
      <alignment horizontal="center" vertical="center"/>
    </xf>
    <xf numFmtId="0" fontId="61" fillId="25" borderId="19" xfId="0" applyFont="1" applyFill="1" applyBorder="1" applyAlignment="1">
      <alignment horizontal="center" vertical="center" wrapText="1"/>
    </xf>
    <xf numFmtId="0" fontId="61" fillId="25" borderId="4" xfId="0" applyFont="1" applyFill="1" applyBorder="1" applyAlignment="1">
      <alignment horizontal="center" vertical="center" wrapText="1"/>
    </xf>
    <xf numFmtId="178" fontId="61" fillId="25" borderId="26" xfId="50" applyNumberFormat="1" applyFont="1" applyFill="1" applyBorder="1" applyAlignment="1">
      <alignment horizontal="left" vertical="center" wrapText="1"/>
    </xf>
    <xf numFmtId="0" fontId="61" fillId="25" borderId="32" xfId="0" applyFont="1" applyFill="1" applyBorder="1" applyAlignment="1">
      <alignment horizontal="left" vertical="center" wrapText="1"/>
    </xf>
    <xf numFmtId="0" fontId="61" fillId="25" borderId="11" xfId="0" applyFont="1" applyFill="1" applyBorder="1" applyAlignment="1">
      <alignment horizontal="center" vertical="center" wrapText="1"/>
    </xf>
    <xf numFmtId="0" fontId="61" fillId="25" borderId="11" xfId="0" applyFont="1" applyFill="1" applyBorder="1" applyAlignment="1">
      <alignment horizontal="center" vertical="center"/>
    </xf>
    <xf numFmtId="182" fontId="61" fillId="25" borderId="11" xfId="0" applyNumberFormat="1" applyFont="1" applyFill="1" applyBorder="1" applyAlignment="1">
      <alignment horizontal="center" vertical="center"/>
    </xf>
    <xf numFmtId="0" fontId="61" fillId="25" borderId="34" xfId="0" applyFont="1" applyFill="1" applyBorder="1" applyAlignment="1">
      <alignment horizontal="center" vertical="center" wrapText="1"/>
    </xf>
    <xf numFmtId="0" fontId="61" fillId="11" borderId="52" xfId="0" applyFont="1" applyFill="1" applyBorder="1" applyAlignment="1">
      <alignment horizontal="center" vertical="center" wrapText="1"/>
    </xf>
    <xf numFmtId="0" fontId="56" fillId="11" borderId="18" xfId="66" applyFill="1" applyBorder="1" applyAlignment="1">
      <alignment horizontal="center" vertical="center" wrapText="1"/>
    </xf>
    <xf numFmtId="0" fontId="56" fillId="25" borderId="54" xfId="66" applyFill="1" applyBorder="1" applyAlignment="1">
      <alignment vertical="center" wrapText="1"/>
    </xf>
    <xf numFmtId="1" fontId="62" fillId="0" borderId="3" xfId="0" applyNumberFormat="1" applyFont="1" applyBorder="1" applyAlignment="1">
      <alignment horizontal="left" vertical="center" wrapText="1"/>
    </xf>
    <xf numFmtId="177" fontId="62" fillId="0" borderId="4" xfId="0" applyNumberFormat="1" applyFont="1" applyBorder="1" applyAlignment="1">
      <alignment horizontal="center" vertical="center" wrapText="1"/>
    </xf>
    <xf numFmtId="1" fontId="65" fillId="11" borderId="10" xfId="85" applyNumberFormat="1" applyFont="1" applyFill="1" applyBorder="1" applyAlignment="1">
      <alignment horizontal="left" vertical="center" wrapText="1"/>
    </xf>
    <xf numFmtId="0" fontId="65" fillId="11" borderId="3" xfId="85" applyFont="1" applyFill="1" applyBorder="1" applyAlignment="1">
      <alignment horizontal="left" vertical="center" wrapText="1"/>
    </xf>
    <xf numFmtId="0" fontId="65" fillId="11" borderId="3" xfId="85" applyFont="1" applyFill="1" applyBorder="1" applyAlignment="1">
      <alignment horizontal="center" vertical="center" wrapText="1"/>
    </xf>
    <xf numFmtId="0" fontId="61" fillId="0" borderId="25" xfId="85" applyFont="1" applyBorder="1" applyAlignment="1">
      <alignment horizontal="left" vertical="center" wrapText="1"/>
    </xf>
    <xf numFmtId="2" fontId="61" fillId="0" borderId="10" xfId="85" applyNumberFormat="1" applyFont="1" applyBorder="1" applyAlignment="1">
      <alignment horizontal="center" vertical="center" wrapText="1"/>
    </xf>
    <xf numFmtId="175" fontId="61" fillId="0" borderId="3" xfId="85" applyNumberFormat="1" applyFont="1" applyBorder="1" applyAlignment="1">
      <alignment horizontal="center" vertical="center" wrapText="1"/>
    </xf>
    <xf numFmtId="2" fontId="61" fillId="0" borderId="3" xfId="85" applyNumberFormat="1" applyFont="1" applyBorder="1" applyAlignment="1">
      <alignment horizontal="center" vertical="center" wrapText="1"/>
    </xf>
    <xf numFmtId="1" fontId="61" fillId="0" borderId="3" xfId="85" applyNumberFormat="1" applyFont="1" applyBorder="1" applyAlignment="1">
      <alignment horizontal="center" vertical="center" wrapText="1"/>
    </xf>
    <xf numFmtId="176" fontId="61" fillId="0" borderId="3" xfId="85" applyNumberFormat="1" applyFont="1" applyBorder="1" applyAlignment="1">
      <alignment horizontal="center" vertical="center" wrapText="1"/>
    </xf>
    <xf numFmtId="49" fontId="61" fillId="0" borderId="20" xfId="85" applyNumberFormat="1" applyFont="1" applyBorder="1" applyAlignment="1">
      <alignment horizontal="center" vertical="center" wrapText="1"/>
    </xf>
    <xf numFmtId="0" fontId="61" fillId="0" borderId="25" xfId="85" applyFont="1" applyBorder="1" applyAlignment="1">
      <alignment horizontal="center" vertical="center" wrapText="1"/>
    </xf>
    <xf numFmtId="2" fontId="61" fillId="11" borderId="34" xfId="0" applyNumberFormat="1" applyFont="1" applyFill="1" applyBorder="1" applyAlignment="1">
      <alignment horizontal="center" vertical="center" wrapText="1"/>
    </xf>
    <xf numFmtId="2" fontId="61" fillId="11" borderId="21" xfId="0" applyNumberFormat="1" applyFont="1" applyFill="1" applyBorder="1" applyAlignment="1">
      <alignment horizontal="center" vertical="center" wrapText="1"/>
    </xf>
    <xf numFmtId="0" fontId="62" fillId="0" borderId="30" xfId="0" applyFont="1" applyBorder="1" applyAlignment="1">
      <alignment horizontal="center" vertical="center" wrapText="1"/>
    </xf>
    <xf numFmtId="0" fontId="62" fillId="11" borderId="26" xfId="0" applyFont="1" applyFill="1" applyBorder="1" applyAlignment="1">
      <alignment horizontal="center" vertical="center" wrapText="1"/>
    </xf>
    <xf numFmtId="0" fontId="78" fillId="11" borderId="25" xfId="0" applyFont="1" applyFill="1" applyBorder="1" applyAlignment="1">
      <alignment horizontal="center" vertical="center" wrapText="1"/>
    </xf>
    <xf numFmtId="0" fontId="56" fillId="12" borderId="43" xfId="66" applyFill="1" applyBorder="1" applyAlignment="1">
      <alignment horizontal="left" vertical="center" wrapText="1"/>
    </xf>
    <xf numFmtId="0" fontId="56" fillId="12" borderId="44" xfId="66" applyFill="1" applyBorder="1" applyAlignment="1">
      <alignment horizontal="left" vertical="center" wrapText="1"/>
    </xf>
    <xf numFmtId="0" fontId="56" fillId="12" borderId="49" xfId="66" applyFill="1" applyBorder="1" applyAlignment="1">
      <alignment horizontal="left" vertical="center" wrapText="1"/>
    </xf>
    <xf numFmtId="0" fontId="78" fillId="11" borderId="45" xfId="0" applyFont="1" applyFill="1" applyBorder="1" applyAlignment="1">
      <alignment horizontal="left" vertical="center" wrapText="1"/>
    </xf>
    <xf numFmtId="1" fontId="56" fillId="13" borderId="6" xfId="66" applyNumberFormat="1" applyFill="1" applyBorder="1" applyAlignment="1" applyProtection="1">
      <alignment horizontal="left" vertical="center"/>
      <protection hidden="1"/>
    </xf>
    <xf numFmtId="1" fontId="56" fillId="14" borderId="33" xfId="66" applyNumberFormat="1" applyFill="1" applyBorder="1" applyAlignment="1" applyProtection="1">
      <alignment horizontal="left" vertical="center"/>
      <protection hidden="1"/>
    </xf>
    <xf numFmtId="0" fontId="78" fillId="0" borderId="117" xfId="0" applyFont="1" applyBorder="1" applyAlignment="1">
      <alignment horizontal="left" vertical="center" wrapText="1"/>
    </xf>
    <xf numFmtId="0" fontId="78" fillId="11" borderId="99" xfId="0" applyFont="1" applyFill="1" applyBorder="1" applyAlignment="1">
      <alignment horizontal="left" vertical="center" wrapText="1"/>
    </xf>
    <xf numFmtId="0" fontId="56" fillId="0" borderId="15" xfId="66" applyFill="1" applyBorder="1" applyAlignment="1" applyProtection="1">
      <alignment horizontal="center" vertical="center" wrapText="1"/>
    </xf>
    <xf numFmtId="0" fontId="56" fillId="0" borderId="19" xfId="66" applyFill="1" applyBorder="1" applyAlignment="1" applyProtection="1">
      <alignment horizontal="center" vertical="center" wrapText="1"/>
    </xf>
    <xf numFmtId="0" fontId="56" fillId="0" borderId="15" xfId="66" applyBorder="1" applyAlignment="1">
      <alignment horizontal="center" vertical="center" wrapText="1"/>
    </xf>
    <xf numFmtId="0" fontId="61" fillId="11" borderId="0" xfId="0" applyFont="1" applyFill="1" applyAlignment="1">
      <alignment horizontal="center" vertical="center" wrapText="1"/>
    </xf>
    <xf numFmtId="0" fontId="62" fillId="0" borderId="11" xfId="0" applyFont="1" applyBorder="1" applyAlignment="1">
      <alignment horizontal="left" vertical="center" wrapText="1" readingOrder="1"/>
    </xf>
    <xf numFmtId="0" fontId="37" fillId="26" borderId="10" xfId="0" applyFont="1" applyFill="1" applyBorder="1" applyAlignment="1">
      <alignment horizontal="left" vertical="center" wrapText="1"/>
    </xf>
    <xf numFmtId="0" fontId="37" fillId="26" borderId="32" xfId="0" applyFont="1" applyFill="1" applyBorder="1" applyAlignment="1">
      <alignment horizontal="left" vertical="center" wrapText="1"/>
    </xf>
    <xf numFmtId="0" fontId="56" fillId="0" borderId="15" xfId="66" applyFill="1" applyBorder="1" applyAlignment="1">
      <alignment horizontal="center" vertical="center" wrapText="1"/>
    </xf>
    <xf numFmtId="4" fontId="62" fillId="11" borderId="21" xfId="0" applyNumberFormat="1" applyFont="1" applyFill="1" applyBorder="1" applyAlignment="1">
      <alignment horizontal="center" vertical="center"/>
    </xf>
    <xf numFmtId="0" fontId="56" fillId="0" borderId="3" xfId="0" applyFont="1" applyBorder="1" applyAlignment="1">
      <alignment horizontal="center" vertical="center" wrapText="1"/>
    </xf>
    <xf numFmtId="0" fontId="56" fillId="0" borderId="3" xfId="66" applyBorder="1" applyAlignment="1">
      <alignment horizontal="center" vertical="center" wrapText="1"/>
    </xf>
    <xf numFmtId="177" fontId="78" fillId="11" borderId="4" xfId="0" applyNumberFormat="1" applyFont="1" applyFill="1" applyBorder="1" applyAlignment="1">
      <alignment horizontal="center" vertical="center" wrapText="1"/>
    </xf>
    <xf numFmtId="181" fontId="78" fillId="11" borderId="4" xfId="0" applyNumberFormat="1" applyFont="1" applyFill="1" applyBorder="1" applyAlignment="1">
      <alignment horizontal="center" vertical="center" wrapText="1"/>
    </xf>
    <xf numFmtId="0" fontId="37" fillId="26" borderId="62" xfId="0" applyFont="1" applyFill="1" applyBorder="1" applyAlignment="1">
      <alignment horizontal="left" vertical="center" wrapText="1"/>
    </xf>
    <xf numFmtId="0" fontId="37" fillId="11" borderId="5" xfId="0" applyFont="1" applyFill="1" applyBorder="1" applyAlignment="1">
      <alignment horizontal="center" vertical="center" wrapText="1"/>
    </xf>
    <xf numFmtId="0" fontId="78" fillId="0" borderId="118" xfId="0" applyFont="1" applyBorder="1" applyAlignment="1">
      <alignment horizontal="left" vertical="center" wrapText="1"/>
    </xf>
    <xf numFmtId="0" fontId="78" fillId="11" borderId="5" xfId="0" applyFont="1" applyFill="1" applyBorder="1" applyAlignment="1">
      <alignment horizontal="center" vertical="center" wrapText="1"/>
    </xf>
    <xf numFmtId="0" fontId="78" fillId="19" borderId="106" xfId="0" applyFont="1" applyFill="1" applyBorder="1" applyAlignment="1" applyProtection="1">
      <alignment horizontal="center" vertical="center" wrapText="1"/>
      <protection locked="0"/>
    </xf>
    <xf numFmtId="4" fontId="62" fillId="11" borderId="37" xfId="0" applyNumberFormat="1" applyFont="1" applyFill="1" applyBorder="1" applyAlignment="1">
      <alignment horizontal="center" vertical="center"/>
    </xf>
    <xf numFmtId="0" fontId="48" fillId="11" borderId="5" xfId="0" applyFont="1" applyFill="1" applyBorder="1" applyAlignment="1">
      <alignment horizontal="center" vertical="center" wrapText="1"/>
    </xf>
    <xf numFmtId="184" fontId="78" fillId="11" borderId="5" xfId="0" applyNumberFormat="1" applyFont="1" applyFill="1" applyBorder="1" applyAlignment="1">
      <alignment horizontal="center" vertical="center" wrapText="1"/>
    </xf>
    <xf numFmtId="181" fontId="78" fillId="11" borderId="5" xfId="0" applyNumberFormat="1" applyFont="1" applyFill="1" applyBorder="1" applyAlignment="1">
      <alignment horizontal="center" vertical="center" wrapText="1"/>
    </xf>
    <xf numFmtId="177" fontId="78" fillId="11" borderId="5" xfId="0" applyNumberFormat="1" applyFont="1" applyFill="1" applyBorder="1" applyAlignment="1">
      <alignment horizontal="center" vertical="center" wrapText="1"/>
    </xf>
    <xf numFmtId="189" fontId="78" fillId="11" borderId="5" xfId="0" applyNumberFormat="1" applyFont="1" applyFill="1" applyBorder="1" applyAlignment="1">
      <alignment horizontal="center" vertical="center" wrapText="1"/>
    </xf>
    <xf numFmtId="0" fontId="65" fillId="25" borderId="3" xfId="0" applyFont="1" applyFill="1" applyBorder="1" applyAlignment="1">
      <alignment horizontal="left" vertical="center" wrapText="1"/>
    </xf>
    <xf numFmtId="0" fontId="61" fillId="25" borderId="44" xfId="65" applyFont="1" applyFill="1" applyBorder="1" applyAlignment="1" applyProtection="1">
      <alignment horizontal="center" vertical="center" wrapText="1"/>
      <protection locked="0"/>
    </xf>
    <xf numFmtId="0" fontId="78" fillId="11" borderId="11" xfId="0" applyFont="1" applyFill="1" applyBorder="1" applyAlignment="1">
      <alignment horizontal="left" vertical="center" wrapText="1"/>
    </xf>
    <xf numFmtId="0" fontId="37" fillId="11" borderId="11" xfId="0" applyFont="1" applyFill="1" applyBorder="1" applyAlignment="1">
      <alignment horizontal="center" vertical="center" wrapText="1"/>
    </xf>
    <xf numFmtId="0" fontId="56" fillId="11" borderId="13" xfId="66" applyFill="1" applyBorder="1" applyAlignment="1" applyProtection="1">
      <alignment horizontal="center" vertical="center" wrapText="1"/>
    </xf>
    <xf numFmtId="3" fontId="62" fillId="0" borderId="20" xfId="0" applyNumberFormat="1" applyFont="1" applyBorder="1" applyAlignment="1">
      <alignment horizontal="center" vertical="center"/>
    </xf>
    <xf numFmtId="175" fontId="78" fillId="0" borderId="3" xfId="0" applyNumberFormat="1" applyFont="1" applyBorder="1" applyAlignment="1">
      <alignment horizontal="center" vertical="center" wrapText="1"/>
    </xf>
    <xf numFmtId="2" fontId="78" fillId="0" borderId="3" xfId="0" applyNumberFormat="1" applyFont="1" applyBorder="1" applyAlignment="1">
      <alignment horizontal="center" vertical="center" wrapText="1"/>
    </xf>
    <xf numFmtId="1" fontId="78" fillId="0" borderId="3" xfId="0" applyNumberFormat="1" applyFont="1" applyBorder="1" applyAlignment="1">
      <alignment horizontal="center" vertical="center" wrapText="1"/>
    </xf>
    <xf numFmtId="177" fontId="78" fillId="0" borderId="3" xfId="0" applyNumberFormat="1" applyFont="1" applyBorder="1" applyAlignment="1">
      <alignment horizontal="center" vertical="center" wrapText="1"/>
    </xf>
    <xf numFmtId="176" fontId="78" fillId="0" borderId="3" xfId="0" applyNumberFormat="1" applyFont="1" applyBorder="1" applyAlignment="1">
      <alignment horizontal="center" vertical="center" wrapText="1"/>
    </xf>
    <xf numFmtId="1" fontId="80" fillId="19" borderId="0" xfId="66" applyNumberFormat="1" applyFont="1" applyFill="1" applyBorder="1" applyAlignment="1" applyProtection="1">
      <alignment horizontal="left" vertical="center"/>
      <protection hidden="1"/>
    </xf>
    <xf numFmtId="1" fontId="80" fillId="20" borderId="0" xfId="66" applyNumberFormat="1" applyFont="1" applyFill="1" applyBorder="1" applyAlignment="1" applyProtection="1">
      <alignment horizontal="left" vertical="center"/>
      <protection hidden="1"/>
    </xf>
    <xf numFmtId="1" fontId="56" fillId="19" borderId="0" xfId="66" applyNumberFormat="1" applyFill="1" applyBorder="1" applyAlignment="1" applyProtection="1">
      <alignment horizontal="left" vertical="center"/>
      <protection hidden="1"/>
    </xf>
    <xf numFmtId="1" fontId="56" fillId="20" borderId="0" xfId="66" applyNumberFormat="1" applyFill="1" applyBorder="1" applyAlignment="1" applyProtection="1">
      <alignment horizontal="left" vertical="center"/>
      <protection hidden="1"/>
    </xf>
    <xf numFmtId="1" fontId="80" fillId="21" borderId="0" xfId="66" applyNumberFormat="1" applyFont="1" applyFill="1" applyBorder="1" applyAlignment="1" applyProtection="1">
      <alignment horizontal="left" vertical="center"/>
      <protection hidden="1"/>
    </xf>
    <xf numFmtId="43" fontId="75" fillId="19" borderId="111" xfId="116" applyFont="1" applyFill="1" applyBorder="1" applyAlignment="1">
      <alignment horizontal="center" vertical="center"/>
    </xf>
    <xf numFmtId="190" fontId="75" fillId="19" borderId="87" xfId="0" applyNumberFormat="1" applyFont="1" applyFill="1" applyBorder="1" applyAlignment="1">
      <alignment horizontal="left" vertical="center"/>
    </xf>
    <xf numFmtId="0" fontId="37" fillId="0" borderId="11" xfId="0" applyFont="1" applyBorder="1" applyAlignment="1">
      <alignment horizontal="center" vertical="center" wrapText="1"/>
    </xf>
    <xf numFmtId="0" fontId="37" fillId="0" borderId="3" xfId="0" applyFont="1" applyBorder="1" applyAlignment="1">
      <alignment horizontal="left" vertical="center" wrapText="1"/>
    </xf>
    <xf numFmtId="0" fontId="56" fillId="0" borderId="13" xfId="66" applyFill="1" applyBorder="1" applyAlignment="1">
      <alignment horizontal="center" vertical="center" wrapText="1"/>
    </xf>
    <xf numFmtId="1" fontId="78" fillId="26" borderId="10" xfId="0" applyNumberFormat="1" applyFont="1" applyFill="1" applyBorder="1" applyAlignment="1">
      <alignment horizontal="left" vertical="center" wrapText="1"/>
    </xf>
    <xf numFmtId="0" fontId="78" fillId="19" borderId="3" xfId="0" applyFont="1" applyFill="1" applyBorder="1" applyAlignment="1" applyProtection="1">
      <alignment horizontal="center" vertical="center" wrapText="1"/>
      <protection locked="0"/>
    </xf>
    <xf numFmtId="1" fontId="70" fillId="17" borderId="94" xfId="0" applyNumberFormat="1" applyFont="1" applyFill="1" applyBorder="1" applyAlignment="1">
      <alignment horizontal="center" vertical="center" wrapText="1"/>
    </xf>
    <xf numFmtId="0" fontId="70" fillId="17" borderId="91" xfId="0" applyFont="1" applyFill="1" applyBorder="1" applyAlignment="1">
      <alignment horizontal="center" vertical="center" wrapText="1"/>
    </xf>
    <xf numFmtId="2" fontId="70" fillId="17" borderId="100" xfId="0" applyNumberFormat="1" applyFont="1" applyFill="1" applyBorder="1" applyAlignment="1">
      <alignment horizontal="center" vertical="center" wrapText="1"/>
    </xf>
    <xf numFmtId="0" fontId="70" fillId="17" borderId="92" xfId="0" applyFont="1" applyFill="1" applyBorder="1" applyAlignment="1">
      <alignment horizontal="center" vertical="center" wrapText="1"/>
    </xf>
    <xf numFmtId="0" fontId="70" fillId="11" borderId="0" xfId="0" applyFont="1" applyFill="1" applyAlignment="1" applyProtection="1">
      <alignment vertical="center" wrapText="1"/>
      <protection locked="0"/>
    </xf>
    <xf numFmtId="0" fontId="113" fillId="11" borderId="0" xfId="0" applyFont="1" applyFill="1" applyAlignment="1" applyProtection="1">
      <alignment vertical="center" wrapText="1"/>
      <protection locked="0"/>
    </xf>
    <xf numFmtId="2" fontId="69" fillId="16" borderId="89" xfId="0" applyNumberFormat="1" applyFont="1" applyFill="1" applyBorder="1" applyAlignment="1">
      <alignment horizontal="center" vertical="center" wrapText="1"/>
    </xf>
    <xf numFmtId="1" fontId="113" fillId="21" borderId="39" xfId="0" applyNumberFormat="1" applyFont="1" applyFill="1" applyBorder="1" applyAlignment="1">
      <alignment horizontal="left" vertical="center"/>
    </xf>
    <xf numFmtId="0" fontId="113" fillId="21" borderId="40" xfId="0" applyFont="1" applyFill="1" applyBorder="1" applyAlignment="1">
      <alignment horizontal="center" vertical="center" wrapText="1"/>
    </xf>
    <xf numFmtId="0" fontId="113" fillId="21" borderId="40" xfId="65" applyFont="1" applyFill="1" applyBorder="1" applyAlignment="1" applyProtection="1">
      <alignment horizontal="center" vertical="center" wrapText="1"/>
    </xf>
    <xf numFmtId="2" fontId="113" fillId="21" borderId="40" xfId="0" applyNumberFormat="1" applyFont="1" applyFill="1" applyBorder="1" applyAlignment="1">
      <alignment horizontal="center" vertical="center" wrapText="1"/>
    </xf>
    <xf numFmtId="0" fontId="113" fillId="21" borderId="51" xfId="0" applyFont="1" applyFill="1" applyBorder="1" applyAlignment="1">
      <alignment horizontal="center" vertical="center" wrapText="1"/>
    </xf>
    <xf numFmtId="0" fontId="113" fillId="19" borderId="39" xfId="0" applyFont="1" applyFill="1" applyBorder="1" applyAlignment="1">
      <alignment horizontal="left" vertical="center"/>
    </xf>
    <xf numFmtId="0" fontId="113" fillId="19" borderId="40" xfId="0" applyFont="1" applyFill="1" applyBorder="1" applyAlignment="1">
      <alignment horizontal="center" vertical="center" wrapText="1"/>
    </xf>
    <xf numFmtId="0" fontId="113" fillId="19" borderId="40" xfId="65" applyFont="1" applyFill="1" applyBorder="1" applyAlignment="1" applyProtection="1">
      <alignment horizontal="center" vertical="center" wrapText="1"/>
    </xf>
    <xf numFmtId="2" fontId="113" fillId="19" borderId="40" xfId="0" applyNumberFormat="1" applyFont="1" applyFill="1" applyBorder="1" applyAlignment="1">
      <alignment horizontal="center" vertical="center" wrapText="1"/>
    </xf>
    <xf numFmtId="0" fontId="113" fillId="19" borderId="51" xfId="0" applyFont="1" applyFill="1" applyBorder="1" applyAlignment="1">
      <alignment horizontal="center" vertical="center" wrapText="1"/>
    </xf>
    <xf numFmtId="1" fontId="113" fillId="20" borderId="39" xfId="0" applyNumberFormat="1" applyFont="1" applyFill="1" applyBorder="1" applyAlignment="1">
      <alignment horizontal="left" vertical="center"/>
    </xf>
    <xf numFmtId="1" fontId="113" fillId="20" borderId="40" xfId="0" applyNumberFormat="1" applyFont="1" applyFill="1" applyBorder="1" applyAlignment="1">
      <alignment horizontal="left" vertical="center"/>
    </xf>
    <xf numFmtId="0" fontId="115" fillId="20" borderId="40" xfId="0" applyFont="1" applyFill="1" applyBorder="1" applyAlignment="1">
      <alignment horizontal="center" vertical="center"/>
    </xf>
    <xf numFmtId="0" fontId="115" fillId="20" borderId="40" xfId="0" applyFont="1" applyFill="1" applyBorder="1" applyAlignment="1">
      <alignment horizontal="left" vertical="center" wrapText="1"/>
    </xf>
    <xf numFmtId="0" fontId="115" fillId="20" borderId="40" xfId="0" applyFont="1" applyFill="1" applyBorder="1" applyAlignment="1">
      <alignment horizontal="center" vertical="center" wrapText="1"/>
    </xf>
    <xf numFmtId="2" fontId="115" fillId="20" borderId="40" xfId="0" applyNumberFormat="1" applyFont="1" applyFill="1" applyBorder="1" applyAlignment="1">
      <alignment horizontal="center" vertical="center"/>
    </xf>
    <xf numFmtId="2" fontId="115" fillId="20" borderId="40" xfId="0" applyNumberFormat="1" applyFont="1" applyFill="1" applyBorder="1" applyAlignment="1">
      <alignment horizontal="center" vertical="center" wrapText="1"/>
    </xf>
    <xf numFmtId="0" fontId="115" fillId="20" borderId="51" xfId="0" applyFont="1" applyFill="1" applyBorder="1" applyAlignment="1">
      <alignment horizontal="center" vertical="center" wrapText="1"/>
    </xf>
    <xf numFmtId="0" fontId="115" fillId="11" borderId="0" xfId="0" applyFont="1" applyFill="1" applyAlignment="1">
      <alignment vertical="center" wrapText="1"/>
    </xf>
    <xf numFmtId="1" fontId="70" fillId="19" borderId="39" xfId="0" applyNumberFormat="1" applyFont="1" applyFill="1" applyBorder="1" applyAlignment="1">
      <alignment horizontal="left" vertical="center"/>
    </xf>
    <xf numFmtId="0" fontId="70" fillId="19" borderId="40" xfId="0" applyFont="1" applyFill="1" applyBorder="1" applyAlignment="1">
      <alignment horizontal="left" vertical="center" wrapText="1"/>
    </xf>
    <xf numFmtId="2" fontId="70" fillId="19" borderId="40" xfId="0" applyNumberFormat="1" applyFont="1" applyFill="1" applyBorder="1" applyAlignment="1">
      <alignment horizontal="center" vertical="center" wrapText="1"/>
    </xf>
    <xf numFmtId="0" fontId="70" fillId="19" borderId="51" xfId="0" applyFont="1" applyFill="1" applyBorder="1" applyAlignment="1">
      <alignment horizontal="center" vertical="center" wrapText="1"/>
    </xf>
    <xf numFmtId="0" fontId="116" fillId="0" borderId="0" xfId="0" applyFont="1"/>
    <xf numFmtId="1" fontId="70" fillId="20" borderId="64" xfId="0" applyNumberFormat="1" applyFont="1" applyFill="1" applyBorder="1" applyAlignment="1">
      <alignment horizontal="left" vertical="center"/>
    </xf>
    <xf numFmtId="1" fontId="70" fillId="20" borderId="41" xfId="0" applyNumberFormat="1" applyFont="1" applyFill="1" applyBorder="1" applyAlignment="1">
      <alignment horizontal="left" vertical="center"/>
    </xf>
    <xf numFmtId="0" fontId="117" fillId="20" borderId="41" xfId="0" applyFont="1" applyFill="1" applyBorder="1" applyAlignment="1">
      <alignment horizontal="center" vertical="center"/>
    </xf>
    <xf numFmtId="0" fontId="117" fillId="20" borderId="41" xfId="0" applyFont="1" applyFill="1" applyBorder="1" applyAlignment="1">
      <alignment horizontal="left" vertical="center" wrapText="1"/>
    </xf>
    <xf numFmtId="0" fontId="117" fillId="20" borderId="41" xfId="0" applyFont="1" applyFill="1" applyBorder="1" applyAlignment="1">
      <alignment horizontal="center" vertical="center" wrapText="1"/>
    </xf>
    <xf numFmtId="2" fontId="117" fillId="20" borderId="41" xfId="0" applyNumberFormat="1" applyFont="1" applyFill="1" applyBorder="1" applyAlignment="1">
      <alignment horizontal="center" vertical="center"/>
    </xf>
    <xf numFmtId="2" fontId="117" fillId="20" borderId="41" xfId="0" applyNumberFormat="1" applyFont="1" applyFill="1" applyBorder="1" applyAlignment="1">
      <alignment horizontal="center" vertical="center" wrapText="1"/>
    </xf>
    <xf numFmtId="0" fontId="117" fillId="20" borderId="57" xfId="0" applyFont="1" applyFill="1" applyBorder="1" applyAlignment="1">
      <alignment horizontal="center" vertical="center" wrapText="1"/>
    </xf>
    <xf numFmtId="0" fontId="56" fillId="0" borderId="29" xfId="66" applyBorder="1" applyAlignment="1">
      <alignment horizontal="center" vertical="center" wrapText="1"/>
    </xf>
    <xf numFmtId="1" fontId="12" fillId="0" borderId="16" xfId="0" applyNumberFormat="1" applyFont="1" applyBorder="1" applyAlignment="1">
      <alignment horizontal="left" vertical="center" wrapText="1"/>
    </xf>
    <xf numFmtId="0" fontId="12" fillId="0" borderId="11" xfId="0" applyFont="1" applyBorder="1" applyAlignment="1">
      <alignment horizontal="center" vertical="center" wrapText="1"/>
    </xf>
    <xf numFmtId="0" fontId="12" fillId="11" borderId="12" xfId="0" applyFont="1" applyFill="1" applyBorder="1" applyAlignment="1">
      <alignment horizontal="center" vertical="center" wrapText="1"/>
    </xf>
    <xf numFmtId="0" fontId="12" fillId="15" borderId="43" xfId="65" applyFont="1" applyFill="1" applyBorder="1" applyAlignment="1" applyProtection="1">
      <alignment horizontal="center" vertical="center" wrapText="1"/>
      <protection locked="0"/>
    </xf>
    <xf numFmtId="175" fontId="12" fillId="0" borderId="11" xfId="0" applyNumberFormat="1" applyFont="1" applyBorder="1" applyAlignment="1">
      <alignment horizontal="center" vertical="center" wrapText="1"/>
    </xf>
    <xf numFmtId="178" fontId="12" fillId="0" borderId="12" xfId="50" applyNumberFormat="1" applyFont="1" applyBorder="1" applyAlignment="1">
      <alignment horizontal="left" vertical="center" wrapText="1"/>
    </xf>
    <xf numFmtId="0" fontId="12" fillId="0" borderId="32" xfId="0" applyFont="1" applyBorder="1" applyAlignment="1">
      <alignment horizontal="left" vertical="center" wrapText="1"/>
    </xf>
    <xf numFmtId="1" fontId="12" fillId="0" borderId="11" xfId="0" applyNumberFormat="1" applyFont="1" applyBorder="1" applyAlignment="1">
      <alignment horizontal="center" vertical="center" wrapText="1"/>
    </xf>
    <xf numFmtId="1" fontId="12" fillId="0" borderId="10" xfId="0" applyNumberFormat="1" applyFont="1" applyBorder="1" applyAlignment="1">
      <alignment horizontal="left" vertical="center" wrapText="1"/>
    </xf>
    <xf numFmtId="0" fontId="12" fillId="15" borderId="42" xfId="65" applyFont="1" applyFill="1" applyBorder="1" applyAlignment="1" applyProtection="1">
      <alignment horizontal="center" vertical="center" wrapText="1"/>
      <protection locked="0"/>
    </xf>
    <xf numFmtId="1" fontId="12" fillId="0" borderId="14" xfId="0" applyNumberFormat="1" applyFont="1" applyBorder="1" applyAlignment="1">
      <alignment horizontal="left" vertical="center" wrapText="1"/>
    </xf>
    <xf numFmtId="0" fontId="12" fillId="0" borderId="4" xfId="0" applyFont="1" applyBorder="1" applyAlignment="1">
      <alignment horizontal="center" vertical="center" wrapText="1"/>
    </xf>
    <xf numFmtId="0" fontId="12" fillId="11" borderId="22" xfId="0" applyFont="1" applyFill="1" applyBorder="1" applyAlignment="1">
      <alignment horizontal="center" vertical="center" wrapText="1"/>
    </xf>
    <xf numFmtId="0" fontId="12" fillId="15" borderId="8" xfId="65" applyFont="1" applyFill="1" applyBorder="1" applyAlignment="1" applyProtection="1">
      <alignment horizontal="center" vertical="center" wrapText="1"/>
      <protection locked="0"/>
    </xf>
    <xf numFmtId="175" fontId="12" fillId="0" borderId="4" xfId="0" applyNumberFormat="1" applyFont="1" applyBorder="1" applyAlignment="1">
      <alignment horizontal="center" vertical="center" wrapText="1"/>
    </xf>
    <xf numFmtId="178" fontId="12" fillId="0" borderId="26" xfId="50" applyNumberFormat="1" applyFont="1" applyBorder="1" applyAlignment="1">
      <alignment horizontal="left" vertical="center" wrapText="1"/>
    </xf>
    <xf numFmtId="0" fontId="12" fillId="0" borderId="14" xfId="0" applyFont="1" applyBorder="1" applyAlignment="1">
      <alignment horizontal="left" vertical="center" wrapText="1"/>
    </xf>
    <xf numFmtId="1" fontId="12" fillId="0" borderId="4" xfId="0" applyNumberFormat="1" applyFont="1" applyBorder="1" applyAlignment="1">
      <alignment horizontal="center" vertical="center" wrapText="1"/>
    </xf>
    <xf numFmtId="0" fontId="12" fillId="11" borderId="3" xfId="0" applyFont="1" applyFill="1" applyBorder="1" applyAlignment="1">
      <alignment horizontal="center" vertical="center" wrapText="1"/>
    </xf>
    <xf numFmtId="0" fontId="12" fillId="0" borderId="5" xfId="0" applyFont="1" applyBorder="1" applyAlignment="1">
      <alignment horizontal="center" vertical="center" wrapText="1"/>
    </xf>
    <xf numFmtId="0" fontId="12" fillId="11" borderId="25" xfId="0" applyFont="1" applyFill="1" applyBorder="1" applyAlignment="1">
      <alignment horizontal="center" vertical="center" wrapText="1"/>
    </xf>
    <xf numFmtId="0" fontId="12" fillId="15" borderId="45" xfId="65" applyFont="1" applyFill="1" applyBorder="1" applyAlignment="1" applyProtection="1">
      <alignment horizontal="center" vertical="center" wrapText="1"/>
      <protection locked="0"/>
    </xf>
    <xf numFmtId="175" fontId="12" fillId="0" borderId="3" xfId="0" applyNumberFormat="1" applyFont="1" applyBorder="1" applyAlignment="1">
      <alignment horizontal="center" vertical="center" wrapText="1"/>
    </xf>
    <xf numFmtId="178" fontId="12" fillId="0" borderId="3" xfId="50" applyNumberFormat="1" applyFont="1" applyBorder="1" applyAlignment="1">
      <alignment horizontal="left" vertical="center" wrapText="1"/>
    </xf>
    <xf numFmtId="0" fontId="12" fillId="0" borderId="17" xfId="0" applyFont="1" applyBorder="1" applyAlignment="1">
      <alignment horizontal="center" vertical="center" wrapText="1"/>
    </xf>
    <xf numFmtId="0" fontId="12" fillId="0" borderId="11" xfId="0" applyFont="1" applyBorder="1" applyAlignment="1">
      <alignment horizontal="left" vertical="center" wrapText="1"/>
    </xf>
    <xf numFmtId="0" fontId="12" fillId="11" borderId="17" xfId="0" applyFont="1" applyFill="1" applyBorder="1" applyAlignment="1">
      <alignment horizontal="center" vertical="center" wrapText="1"/>
    </xf>
    <xf numFmtId="175" fontId="12" fillId="0" borderId="17" xfId="0" applyNumberFormat="1" applyFont="1" applyBorder="1" applyAlignment="1">
      <alignment horizontal="center" vertical="center" wrapText="1"/>
    </xf>
    <xf numFmtId="178" fontId="12" fillId="0" borderId="22" xfId="50" applyNumberFormat="1" applyFont="1" applyBorder="1" applyAlignment="1">
      <alignment horizontal="left" vertical="center" wrapText="1"/>
    </xf>
    <xf numFmtId="2" fontId="12" fillId="0" borderId="11" xfId="0" applyNumberFormat="1" applyFont="1" applyBorder="1" applyAlignment="1">
      <alignment horizontal="center" vertical="center" wrapText="1"/>
    </xf>
    <xf numFmtId="0" fontId="12" fillId="0" borderId="3" xfId="0" applyFont="1" applyBorder="1" applyAlignment="1">
      <alignment horizontal="center" vertical="center" wrapText="1"/>
    </xf>
    <xf numFmtId="178" fontId="12" fillId="0" borderId="15" xfId="50" applyNumberFormat="1" applyFont="1" applyBorder="1" applyAlignment="1">
      <alignment horizontal="left" vertical="center" wrapText="1"/>
    </xf>
    <xf numFmtId="0" fontId="12" fillId="0" borderId="16" xfId="0" applyFont="1" applyBorder="1" applyAlignment="1">
      <alignment horizontal="left" vertical="center" wrapText="1"/>
    </xf>
    <xf numFmtId="2" fontId="12" fillId="0" borderId="17" xfId="0" applyNumberFormat="1" applyFont="1" applyBorder="1" applyAlignment="1">
      <alignment horizontal="center" vertical="center" wrapText="1"/>
    </xf>
    <xf numFmtId="1" fontId="12" fillId="0" borderId="17" xfId="0" applyNumberFormat="1" applyFont="1" applyBorder="1" applyAlignment="1">
      <alignment horizontal="center" vertical="center" wrapText="1"/>
    </xf>
    <xf numFmtId="0" fontId="12" fillId="0" borderId="10" xfId="0" applyFont="1" applyBorder="1" applyAlignment="1">
      <alignment horizontal="left" vertical="center" wrapText="1"/>
    </xf>
    <xf numFmtId="2" fontId="12" fillId="0" borderId="3" xfId="0" applyNumberFormat="1" applyFont="1" applyBorder="1" applyAlignment="1">
      <alignment horizontal="center" vertical="center" wrapText="1"/>
    </xf>
    <xf numFmtId="2" fontId="12" fillId="0" borderId="4" xfId="0" applyNumberFormat="1" applyFont="1" applyBorder="1" applyAlignment="1">
      <alignment horizontal="center" vertical="center" wrapText="1"/>
    </xf>
    <xf numFmtId="1" fontId="12" fillId="0" borderId="3" xfId="0" applyNumberFormat="1" applyFont="1" applyBorder="1" applyAlignment="1">
      <alignment horizontal="center" vertical="center" wrapText="1"/>
    </xf>
    <xf numFmtId="178" fontId="12" fillId="0" borderId="19" xfId="50" applyNumberFormat="1" applyFont="1" applyBorder="1" applyAlignment="1">
      <alignment horizontal="left" vertical="center" wrapText="1"/>
    </xf>
    <xf numFmtId="0" fontId="12" fillId="11" borderId="4" xfId="0" applyFont="1" applyFill="1" applyBorder="1" applyAlignment="1">
      <alignment horizontal="center" vertical="center" wrapText="1"/>
    </xf>
    <xf numFmtId="0" fontId="12" fillId="0" borderId="17" xfId="0" applyFont="1" applyBorder="1" applyAlignment="1">
      <alignment horizontal="left" vertical="center" wrapText="1"/>
    </xf>
    <xf numFmtId="0" fontId="12" fillId="0" borderId="4" xfId="0" applyFont="1" applyBorder="1" applyAlignment="1">
      <alignment horizontal="left" vertical="center" wrapText="1"/>
    </xf>
    <xf numFmtId="0" fontId="12" fillId="0" borderId="5" xfId="0" applyFont="1" applyBorder="1" applyAlignment="1">
      <alignment horizontal="left" vertical="center" wrapText="1"/>
    </xf>
    <xf numFmtId="0" fontId="12" fillId="11" borderId="29" xfId="0" applyFont="1" applyFill="1" applyBorder="1" applyAlignment="1">
      <alignment horizontal="center" vertical="center" wrapText="1"/>
    </xf>
    <xf numFmtId="175" fontId="12" fillId="0" borderId="5" xfId="0" applyNumberFormat="1" applyFont="1" applyBorder="1" applyAlignment="1">
      <alignment horizontal="center" vertical="center" wrapText="1"/>
    </xf>
    <xf numFmtId="178" fontId="12" fillId="0" borderId="27" xfId="50" applyNumberFormat="1" applyFont="1" applyBorder="1" applyAlignment="1">
      <alignment horizontal="left" vertical="center" wrapText="1"/>
    </xf>
    <xf numFmtId="0" fontId="12" fillId="0" borderId="28" xfId="0" applyFont="1" applyBorder="1" applyAlignment="1">
      <alignment horizontal="left" vertical="center" wrapText="1"/>
    </xf>
    <xf numFmtId="2" fontId="12" fillId="0" borderId="5" xfId="0" applyNumberFormat="1" applyFont="1" applyBorder="1" applyAlignment="1">
      <alignment horizontal="center" vertical="center" wrapText="1"/>
    </xf>
    <xf numFmtId="1" fontId="12" fillId="0" borderId="5" xfId="0" applyNumberFormat="1" applyFont="1" applyBorder="1" applyAlignment="1">
      <alignment horizontal="center" vertical="center" wrapText="1"/>
    </xf>
    <xf numFmtId="0" fontId="12" fillId="11" borderId="11" xfId="0" applyFont="1" applyFill="1" applyBorder="1" applyAlignment="1">
      <alignment horizontal="center" vertical="center" wrapText="1"/>
    </xf>
    <xf numFmtId="178" fontId="12" fillId="0" borderId="25" xfId="50" applyNumberFormat="1" applyFont="1" applyBorder="1" applyAlignment="1">
      <alignment horizontal="left" vertical="center" wrapText="1"/>
    </xf>
    <xf numFmtId="0" fontId="12" fillId="15" borderId="72" xfId="65" applyFont="1" applyFill="1" applyBorder="1" applyAlignment="1" applyProtection="1">
      <alignment horizontal="center" vertical="center" wrapText="1"/>
      <protection locked="0"/>
    </xf>
    <xf numFmtId="0" fontId="12" fillId="11" borderId="19" xfId="0" applyFont="1" applyFill="1" applyBorder="1" applyAlignment="1">
      <alignment horizontal="center" vertical="center" wrapText="1"/>
    </xf>
    <xf numFmtId="178" fontId="12" fillId="0" borderId="29" xfId="50" applyNumberFormat="1" applyFont="1" applyBorder="1" applyAlignment="1">
      <alignment horizontal="left" vertical="center" wrapText="1"/>
    </xf>
    <xf numFmtId="178" fontId="12" fillId="0" borderId="12" xfId="50" applyNumberFormat="1" applyFont="1" applyFill="1" applyBorder="1" applyAlignment="1">
      <alignment horizontal="left" vertical="center" wrapText="1"/>
    </xf>
    <xf numFmtId="178" fontId="12" fillId="0" borderId="13" xfId="50" applyNumberFormat="1" applyFont="1" applyBorder="1" applyAlignment="1">
      <alignment horizontal="left" vertical="center" wrapText="1"/>
    </xf>
    <xf numFmtId="0" fontId="12" fillId="0" borderId="20" xfId="0" applyFont="1" applyBorder="1" applyAlignment="1">
      <alignment horizontal="left" vertical="center" wrapText="1"/>
    </xf>
    <xf numFmtId="1" fontId="12" fillId="0" borderId="3" xfId="0" applyNumberFormat="1" applyFont="1" applyBorder="1" applyAlignment="1">
      <alignment horizontal="left" vertical="center" wrapText="1"/>
    </xf>
    <xf numFmtId="0" fontId="12" fillId="11" borderId="10" xfId="0" applyFont="1" applyFill="1" applyBorder="1" applyAlignment="1">
      <alignment horizontal="left" vertical="center" wrapText="1"/>
    </xf>
    <xf numFmtId="2" fontId="12" fillId="11" borderId="3" xfId="0" applyNumberFormat="1" applyFont="1" applyFill="1" applyBorder="1" applyAlignment="1">
      <alignment horizontal="center" vertical="center" wrapText="1"/>
    </xf>
    <xf numFmtId="1" fontId="12" fillId="11" borderId="3" xfId="0" applyNumberFormat="1" applyFont="1" applyFill="1" applyBorder="1" applyAlignment="1">
      <alignment horizontal="center" vertical="center" wrapText="1"/>
    </xf>
    <xf numFmtId="182" fontId="12" fillId="11" borderId="3" xfId="0" applyNumberFormat="1" applyFont="1" applyFill="1" applyBorder="1" applyAlignment="1">
      <alignment horizontal="center" vertical="center" wrapText="1"/>
    </xf>
    <xf numFmtId="1" fontId="12" fillId="11" borderId="20" xfId="0" applyNumberFormat="1" applyFont="1" applyFill="1" applyBorder="1" applyAlignment="1">
      <alignment horizontal="center" vertical="center" wrapText="1"/>
    </xf>
    <xf numFmtId="2" fontId="12" fillId="0" borderId="18" xfId="0" applyNumberFormat="1" applyFont="1" applyBorder="1" applyAlignment="1">
      <alignment horizontal="center" vertical="center" wrapText="1"/>
    </xf>
    <xf numFmtId="2" fontId="12" fillId="11" borderId="17" xfId="0" applyNumberFormat="1" applyFont="1" applyFill="1" applyBorder="1" applyAlignment="1">
      <alignment horizontal="center" vertical="center" wrapText="1"/>
    </xf>
    <xf numFmtId="1" fontId="12" fillId="11" borderId="17" xfId="0" applyNumberFormat="1" applyFont="1" applyFill="1" applyBorder="1" applyAlignment="1">
      <alignment horizontal="center" vertical="center" wrapText="1"/>
    </xf>
    <xf numFmtId="0" fontId="12" fillId="0" borderId="9" xfId="0" applyFont="1" applyBorder="1" applyAlignment="1">
      <alignment horizontal="center" vertical="center" wrapText="1"/>
    </xf>
    <xf numFmtId="0" fontId="12" fillId="11" borderId="24" xfId="0" applyFont="1" applyFill="1" applyBorder="1" applyAlignment="1">
      <alignment horizontal="center" vertical="center" wrapText="1"/>
    </xf>
    <xf numFmtId="2" fontId="12" fillId="0" borderId="23" xfId="0" applyNumberFormat="1" applyFont="1" applyBorder="1" applyAlignment="1">
      <alignment horizontal="center" vertical="center" wrapText="1"/>
    </xf>
    <xf numFmtId="175" fontId="12" fillId="0" borderId="9" xfId="0" applyNumberFormat="1" applyFont="1" applyBorder="1" applyAlignment="1">
      <alignment horizontal="center" vertical="center" wrapText="1"/>
    </xf>
    <xf numFmtId="178" fontId="12" fillId="0" borderId="24" xfId="50" applyNumberFormat="1" applyFont="1" applyBorder="1" applyAlignment="1">
      <alignment horizontal="left" vertical="center" wrapText="1"/>
    </xf>
    <xf numFmtId="0" fontId="12" fillId="11" borderId="23" xfId="0" applyFont="1" applyFill="1" applyBorder="1" applyAlignment="1">
      <alignment horizontal="left" vertical="center" wrapText="1"/>
    </xf>
    <xf numFmtId="2" fontId="12" fillId="11" borderId="9" xfId="0" applyNumberFormat="1" applyFont="1" applyFill="1" applyBorder="1" applyAlignment="1">
      <alignment horizontal="center" vertical="center" wrapText="1"/>
    </xf>
    <xf numFmtId="1" fontId="12" fillId="11" borderId="9" xfId="0" applyNumberFormat="1" applyFont="1" applyFill="1" applyBorder="1" applyAlignment="1">
      <alignment horizontal="center" vertical="center" wrapText="1"/>
    </xf>
    <xf numFmtId="2" fontId="12" fillId="11" borderId="30" xfId="0" applyNumberFormat="1" applyFont="1" applyFill="1" applyBorder="1" applyAlignment="1">
      <alignment horizontal="center" vertical="center" wrapText="1"/>
    </xf>
    <xf numFmtId="0" fontId="12" fillId="0" borderId="69" xfId="0" applyFont="1" applyBorder="1" applyAlignment="1">
      <alignment horizontal="center" vertical="center" wrapText="1"/>
    </xf>
    <xf numFmtId="0" fontId="12" fillId="11" borderId="63" xfId="0" applyFont="1" applyFill="1" applyBorder="1" applyAlignment="1">
      <alignment horizontal="center" vertical="center" wrapText="1"/>
    </xf>
    <xf numFmtId="2" fontId="12" fillId="0" borderId="62" xfId="0" applyNumberFormat="1" applyFont="1" applyBorder="1" applyAlignment="1">
      <alignment horizontal="center" vertical="center" wrapText="1"/>
    </xf>
    <xf numFmtId="175" fontId="12" fillId="0" borderId="69" xfId="0" applyNumberFormat="1" applyFont="1" applyBorder="1" applyAlignment="1">
      <alignment horizontal="center" vertical="center" wrapText="1"/>
    </xf>
    <xf numFmtId="178" fontId="12" fillId="0" borderId="73" xfId="50" applyNumberFormat="1" applyFont="1" applyBorder="1" applyAlignment="1">
      <alignment horizontal="left" vertical="center" wrapText="1"/>
    </xf>
    <xf numFmtId="0" fontId="12" fillId="11" borderId="62" xfId="0" applyFont="1" applyFill="1" applyBorder="1" applyAlignment="1">
      <alignment horizontal="left" vertical="center" wrapText="1"/>
    </xf>
    <xf numFmtId="2" fontId="12" fillId="11" borderId="5" xfId="0" applyNumberFormat="1" applyFont="1" applyFill="1" applyBorder="1" applyAlignment="1">
      <alignment horizontal="center" vertical="center" wrapText="1"/>
    </xf>
    <xf numFmtId="1" fontId="12" fillId="11" borderId="5" xfId="0" applyNumberFormat="1" applyFont="1" applyFill="1" applyBorder="1" applyAlignment="1">
      <alignment horizontal="center" vertical="center" wrapText="1"/>
    </xf>
    <xf numFmtId="2" fontId="12" fillId="11" borderId="4" xfId="0" applyNumberFormat="1" applyFont="1" applyFill="1" applyBorder="1" applyAlignment="1">
      <alignment horizontal="center" vertical="center" wrapText="1"/>
    </xf>
    <xf numFmtId="1" fontId="12" fillId="11" borderId="4" xfId="0" applyNumberFormat="1" applyFont="1" applyFill="1" applyBorder="1" applyAlignment="1">
      <alignment horizontal="center" vertical="center" wrapText="1"/>
    </xf>
    <xf numFmtId="182" fontId="12" fillId="11" borderId="4" xfId="0" applyNumberFormat="1" applyFont="1" applyFill="1" applyBorder="1" applyAlignment="1">
      <alignment horizontal="center" vertical="center" wrapText="1"/>
    </xf>
    <xf numFmtId="1" fontId="12" fillId="11" borderId="21" xfId="0" applyNumberFormat="1" applyFont="1" applyFill="1" applyBorder="1" applyAlignment="1">
      <alignment horizontal="center" vertical="center" wrapText="1"/>
    </xf>
    <xf numFmtId="0" fontId="12" fillId="11" borderId="26" xfId="0" applyFont="1" applyFill="1" applyBorder="1" applyAlignment="1">
      <alignment horizontal="center" vertical="center" wrapText="1"/>
    </xf>
    <xf numFmtId="0" fontId="12" fillId="15" borderId="44" xfId="65" applyFont="1" applyFill="1" applyBorder="1" applyAlignment="1" applyProtection="1">
      <alignment horizontal="center" vertical="center" wrapText="1"/>
      <protection locked="0"/>
    </xf>
    <xf numFmtId="175" fontId="12" fillId="11" borderId="11" xfId="0" applyNumberFormat="1" applyFont="1" applyFill="1" applyBorder="1" applyAlignment="1">
      <alignment horizontal="center" vertical="center" wrapText="1"/>
    </xf>
    <xf numFmtId="178" fontId="12" fillId="11" borderId="13" xfId="50" applyNumberFormat="1" applyFont="1" applyFill="1" applyBorder="1" applyAlignment="1">
      <alignment horizontal="left" vertical="center" wrapText="1"/>
    </xf>
    <xf numFmtId="0" fontId="12" fillId="11" borderId="20" xfId="0" applyFont="1" applyFill="1" applyBorder="1" applyAlignment="1">
      <alignment horizontal="left" vertical="center" wrapText="1"/>
    </xf>
    <xf numFmtId="0" fontId="12" fillId="15" borderId="49" xfId="65" applyFont="1" applyFill="1" applyBorder="1" applyAlignment="1" applyProtection="1">
      <alignment horizontal="center" vertical="center" wrapText="1"/>
      <protection locked="0"/>
    </xf>
    <xf numFmtId="0" fontId="12" fillId="15" borderId="71" xfId="65" applyFont="1" applyFill="1" applyBorder="1" applyAlignment="1" applyProtection="1">
      <alignment horizontal="center" vertical="center" wrapText="1"/>
      <protection locked="0"/>
    </xf>
    <xf numFmtId="0" fontId="12" fillId="11" borderId="3" xfId="0" applyFont="1" applyFill="1" applyBorder="1" applyAlignment="1">
      <alignment horizontal="left" vertical="center" wrapText="1"/>
    </xf>
    <xf numFmtId="0" fontId="12" fillId="11" borderId="5" xfId="0" applyFont="1" applyFill="1" applyBorder="1" applyAlignment="1">
      <alignment horizontal="left" vertical="center" wrapText="1"/>
    </xf>
    <xf numFmtId="0" fontId="12" fillId="11" borderId="5" xfId="0" applyFont="1" applyFill="1" applyBorder="1" applyAlignment="1">
      <alignment horizontal="center" vertical="center" wrapText="1"/>
    </xf>
    <xf numFmtId="2" fontId="12" fillId="0" borderId="32" xfId="0" applyNumberFormat="1" applyFont="1" applyBorder="1" applyAlignment="1">
      <alignment horizontal="center" vertical="center" wrapText="1"/>
    </xf>
    <xf numFmtId="2" fontId="12" fillId="11" borderId="32" xfId="0" applyNumberFormat="1" applyFont="1" applyFill="1" applyBorder="1" applyAlignment="1">
      <alignment horizontal="center" vertical="center" wrapText="1"/>
    </xf>
    <xf numFmtId="0" fontId="62" fillId="0" borderId="20" xfId="0" applyFont="1" applyBorder="1" applyAlignment="1">
      <alignment horizontal="center" vertical="center" wrapText="1"/>
    </xf>
    <xf numFmtId="2" fontId="11" fillId="11" borderId="32" xfId="0" applyNumberFormat="1" applyFont="1" applyFill="1" applyBorder="1" applyAlignment="1">
      <alignment horizontal="center" vertical="center" wrapText="1"/>
    </xf>
    <xf numFmtId="175" fontId="11" fillId="0" borderId="11" xfId="0" applyNumberFormat="1" applyFont="1" applyBorder="1" applyAlignment="1">
      <alignment horizontal="center" vertical="center" wrapText="1"/>
    </xf>
    <xf numFmtId="178" fontId="11" fillId="0" borderId="12" xfId="50" applyNumberFormat="1" applyFont="1" applyBorder="1" applyAlignment="1">
      <alignment horizontal="left" vertical="center" wrapText="1"/>
    </xf>
    <xf numFmtId="0" fontId="11" fillId="0" borderId="32" xfId="0" applyFont="1" applyBorder="1" applyAlignment="1">
      <alignment horizontal="left" vertical="center" wrapText="1"/>
    </xf>
    <xf numFmtId="1" fontId="11" fillId="0" borderId="11" xfId="0" applyNumberFormat="1" applyFont="1" applyBorder="1" applyAlignment="1">
      <alignment horizontal="center" vertical="center" wrapText="1"/>
    </xf>
    <xf numFmtId="0" fontId="56" fillId="12" borderId="42" xfId="66" applyFill="1" applyBorder="1" applyAlignment="1">
      <alignment horizontal="left" vertical="center" wrapText="1"/>
    </xf>
    <xf numFmtId="0" fontId="11" fillId="0" borderId="16" xfId="0" applyFont="1" applyBorder="1" applyAlignment="1">
      <alignment horizontal="left" vertical="center" wrapText="1"/>
    </xf>
    <xf numFmtId="1" fontId="11" fillId="0" borderId="17" xfId="0" applyNumberFormat="1" applyFont="1" applyBorder="1" applyAlignment="1">
      <alignment horizontal="center" vertical="center" wrapText="1"/>
    </xf>
    <xf numFmtId="0" fontId="56" fillId="12" borderId="8" xfId="66" applyFill="1" applyBorder="1" applyAlignment="1">
      <alignment horizontal="left" vertical="center" wrapText="1"/>
    </xf>
    <xf numFmtId="2" fontId="11" fillId="11" borderId="10" xfId="0" applyNumberFormat="1" applyFont="1" applyFill="1" applyBorder="1" applyAlignment="1">
      <alignment horizontal="center" vertical="center" wrapText="1"/>
    </xf>
    <xf numFmtId="175" fontId="11" fillId="0" borderId="3" xfId="0" applyNumberFormat="1" applyFont="1" applyBorder="1" applyAlignment="1">
      <alignment horizontal="center" vertical="center" wrapText="1"/>
    </xf>
    <xf numFmtId="178" fontId="11" fillId="0" borderId="15" xfId="50" applyNumberFormat="1" applyFont="1" applyBorder="1" applyAlignment="1">
      <alignment horizontal="left" vertical="center" wrapText="1"/>
    </xf>
    <xf numFmtId="0" fontId="62" fillId="0" borderId="9" xfId="0" applyFont="1" applyBorder="1" applyAlignment="1">
      <alignment horizontal="center" vertical="center" wrapText="1"/>
    </xf>
    <xf numFmtId="1" fontId="56" fillId="14" borderId="0" xfId="66" applyNumberFormat="1" applyFill="1" applyBorder="1" applyAlignment="1" applyProtection="1">
      <alignment horizontal="left" vertical="center"/>
      <protection hidden="1"/>
    </xf>
    <xf numFmtId="0" fontId="10" fillId="15" borderId="42" xfId="65" applyFont="1" applyFill="1" applyBorder="1" applyAlignment="1" applyProtection="1">
      <alignment horizontal="center" vertical="center" wrapText="1"/>
      <protection locked="0"/>
    </xf>
    <xf numFmtId="0" fontId="9" fillId="11" borderId="12" xfId="0" applyFont="1" applyFill="1" applyBorder="1" applyAlignment="1">
      <alignment horizontal="center" vertical="center" wrapText="1"/>
    </xf>
    <xf numFmtId="1" fontId="56" fillId="21" borderId="0" xfId="66" applyNumberFormat="1" applyFill="1" applyBorder="1" applyAlignment="1" applyProtection="1">
      <alignment horizontal="left" vertical="center"/>
      <protection hidden="1"/>
    </xf>
    <xf numFmtId="1" fontId="56" fillId="13" borderId="58" xfId="66" applyNumberFormat="1" applyFill="1" applyBorder="1" applyAlignment="1" applyProtection="1">
      <alignment horizontal="left" vertical="center"/>
      <protection hidden="1"/>
    </xf>
    <xf numFmtId="1" fontId="56" fillId="14" borderId="119" xfId="66" applyNumberFormat="1" applyFill="1" applyBorder="1" applyAlignment="1" applyProtection="1">
      <alignment horizontal="left" vertical="center"/>
      <protection hidden="1"/>
    </xf>
    <xf numFmtId="1" fontId="56" fillId="14" borderId="2" xfId="66" applyNumberFormat="1" applyFill="1" applyBorder="1" applyAlignment="1" applyProtection="1">
      <alignment horizontal="left" vertical="center"/>
      <protection hidden="1"/>
    </xf>
    <xf numFmtId="1" fontId="121" fillId="14" borderId="2" xfId="66" applyNumberFormat="1" applyFont="1" applyFill="1" applyBorder="1" applyAlignment="1" applyProtection="1">
      <alignment horizontal="left" vertical="center"/>
      <protection hidden="1"/>
    </xf>
    <xf numFmtId="1" fontId="121" fillId="14" borderId="0" xfId="66" applyNumberFormat="1" applyFont="1" applyFill="1" applyBorder="1" applyAlignment="1" applyProtection="1">
      <alignment horizontal="left" vertical="center"/>
      <protection hidden="1"/>
    </xf>
    <xf numFmtId="1" fontId="56" fillId="14" borderId="59" xfId="66" applyNumberFormat="1" applyFill="1" applyBorder="1" applyAlignment="1" applyProtection="1">
      <alignment horizontal="left" vertical="center"/>
      <protection hidden="1"/>
    </xf>
    <xf numFmtId="1" fontId="56" fillId="13" borderId="64" xfId="66" applyNumberFormat="1" applyFill="1" applyBorder="1" applyAlignment="1" applyProtection="1">
      <alignment horizontal="left" vertical="center"/>
      <protection hidden="1"/>
    </xf>
    <xf numFmtId="1" fontId="56" fillId="14" borderId="41" xfId="66" applyNumberFormat="1" applyFill="1" applyBorder="1" applyAlignment="1" applyProtection="1">
      <alignment horizontal="left" vertical="center"/>
      <protection hidden="1"/>
    </xf>
    <xf numFmtId="1" fontId="56" fillId="15" borderId="60" xfId="66" applyNumberFormat="1" applyFill="1" applyBorder="1" applyAlignment="1" applyProtection="1">
      <alignment horizontal="left" vertical="center"/>
      <protection hidden="1"/>
    </xf>
    <xf numFmtId="0" fontId="8" fillId="0" borderId="11" xfId="0" applyFont="1" applyBorder="1" applyAlignment="1">
      <alignment horizontal="left" vertical="center" wrapText="1"/>
    </xf>
    <xf numFmtId="0" fontId="7" fillId="0" borderId="11" xfId="0" applyFont="1" applyBorder="1" applyAlignment="1">
      <alignment horizontal="left" vertical="center" wrapText="1"/>
    </xf>
    <xf numFmtId="0" fontId="7" fillId="11" borderId="11" xfId="0" applyFont="1" applyFill="1" applyBorder="1" applyAlignment="1">
      <alignment horizontal="left" vertical="center" wrapText="1"/>
    </xf>
    <xf numFmtId="176" fontId="61" fillId="11" borderId="3" xfId="0" applyNumberFormat="1" applyFont="1" applyFill="1" applyBorder="1" applyAlignment="1">
      <alignment horizontal="center" vertical="center"/>
    </xf>
    <xf numFmtId="1" fontId="72" fillId="14" borderId="6" xfId="0" applyNumberFormat="1" applyFont="1" applyFill="1" applyBorder="1" applyAlignment="1">
      <alignment horizontal="left" vertical="center"/>
    </xf>
    <xf numFmtId="0" fontId="63" fillId="14" borderId="0" xfId="0" applyFont="1" applyFill="1" applyAlignment="1">
      <alignment horizontal="center" vertical="center" wrapText="1"/>
    </xf>
    <xf numFmtId="0" fontId="63" fillId="14" borderId="0" xfId="0" applyFont="1" applyFill="1" applyAlignment="1" applyProtection="1">
      <alignment horizontal="center" vertical="center"/>
      <protection locked="0"/>
    </xf>
    <xf numFmtId="0" fontId="61" fillId="14" borderId="7" xfId="0" applyFont="1" applyFill="1" applyBorder="1" applyAlignment="1">
      <alignment vertical="center" wrapText="1"/>
    </xf>
    <xf numFmtId="1" fontId="61" fillId="11" borderId="9" xfId="0" applyNumberFormat="1" applyFont="1" applyFill="1" applyBorder="1" applyAlignment="1">
      <alignment horizontal="left" vertical="center" wrapText="1"/>
    </xf>
    <xf numFmtId="1" fontId="61" fillId="11" borderId="30" xfId="0" applyNumberFormat="1" applyFont="1" applyFill="1" applyBorder="1" applyAlignment="1">
      <alignment horizontal="left" vertical="center" wrapText="1"/>
    </xf>
    <xf numFmtId="1" fontId="61" fillId="11" borderId="31" xfId="0" applyNumberFormat="1" applyFont="1" applyFill="1" applyBorder="1" applyAlignment="1">
      <alignment horizontal="center" vertical="center" wrapText="1"/>
    </xf>
    <xf numFmtId="0" fontId="65" fillId="11" borderId="43" xfId="66" applyFont="1" applyFill="1" applyBorder="1" applyAlignment="1">
      <alignment vertical="center" wrapText="1"/>
    </xf>
    <xf numFmtId="0" fontId="61" fillId="11" borderId="66" xfId="0" applyFont="1" applyFill="1" applyBorder="1" applyAlignment="1">
      <alignment horizontal="left" vertical="center" wrapText="1"/>
    </xf>
    <xf numFmtId="175" fontId="61" fillId="11" borderId="5" xfId="0" applyNumberFormat="1" applyFont="1" applyFill="1" applyBorder="1" applyAlignment="1">
      <alignment horizontal="center" vertical="center" wrapText="1"/>
    </xf>
    <xf numFmtId="178" fontId="61" fillId="11" borderId="5" xfId="50" applyNumberFormat="1" applyFont="1" applyFill="1" applyBorder="1" applyAlignment="1">
      <alignment horizontal="left" vertical="center" wrapText="1"/>
    </xf>
    <xf numFmtId="2" fontId="61" fillId="11" borderId="5" xfId="0" applyNumberFormat="1" applyFont="1" applyFill="1" applyBorder="1" applyAlignment="1">
      <alignment horizontal="center" vertical="center" wrapText="1"/>
    </xf>
    <xf numFmtId="182" fontId="61" fillId="11" borderId="29" xfId="0" applyNumberFormat="1" applyFont="1" applyFill="1" applyBorder="1" applyAlignment="1">
      <alignment horizontal="center" vertical="center" wrapText="1"/>
    </xf>
    <xf numFmtId="1" fontId="61" fillId="11" borderId="37" xfId="0" applyNumberFormat="1" applyFont="1" applyFill="1" applyBorder="1" applyAlignment="1">
      <alignment horizontal="center" vertical="center" wrapText="1"/>
    </xf>
    <xf numFmtId="0" fontId="65" fillId="11" borderId="71" xfId="66" applyFont="1" applyFill="1" applyBorder="1" applyAlignment="1">
      <alignment vertical="center" wrapText="1"/>
    </xf>
    <xf numFmtId="0" fontId="6" fillId="11" borderId="11" xfId="0" applyFont="1" applyFill="1" applyBorder="1" applyAlignment="1">
      <alignment horizontal="left" vertical="center" wrapText="1"/>
    </xf>
    <xf numFmtId="0" fontId="5" fillId="11" borderId="3" xfId="0" applyFont="1" applyFill="1" applyBorder="1" applyAlignment="1">
      <alignment horizontal="left" vertical="center" wrapText="1"/>
    </xf>
    <xf numFmtId="0" fontId="5" fillId="0" borderId="3" xfId="0" applyFont="1" applyBorder="1" applyAlignment="1">
      <alignment horizontal="left" vertical="center" wrapText="1"/>
    </xf>
    <xf numFmtId="0" fontId="4" fillId="0" borderId="3" xfId="0" applyFont="1" applyBorder="1" applyAlignment="1">
      <alignment horizontal="left" vertical="center" wrapText="1"/>
    </xf>
    <xf numFmtId="0" fontId="3" fillId="0" borderId="4" xfId="0" applyFont="1" applyBorder="1" applyAlignment="1">
      <alignment horizontal="left" vertical="center" wrapText="1"/>
    </xf>
    <xf numFmtId="0" fontId="61" fillId="0" borderId="69" xfId="0" applyFont="1" applyBorder="1" applyAlignment="1">
      <alignment horizontal="center" vertical="center" wrapText="1"/>
    </xf>
    <xf numFmtId="0" fontId="2" fillId="15" borderId="42" xfId="65" applyFont="1" applyFill="1" applyBorder="1" applyAlignment="1" applyProtection="1">
      <alignment horizontal="center" vertical="center" wrapText="1"/>
      <protection locked="0"/>
    </xf>
    <xf numFmtId="2" fontId="61" fillId="0" borderId="28" xfId="44" applyNumberFormat="1" applyFont="1" applyBorder="1" applyAlignment="1">
      <alignment horizontal="center" vertical="center"/>
    </xf>
    <xf numFmtId="187" fontId="61" fillId="0" borderId="27" xfId="50" applyNumberFormat="1" applyFont="1" applyBorder="1" applyAlignment="1">
      <alignment horizontal="left" vertical="center" wrapText="1"/>
    </xf>
    <xf numFmtId="0" fontId="2" fillId="11" borderId="0" xfId="38" applyFont="1" applyFill="1" applyBorder="1" applyAlignment="1">
      <alignment vertical="center" wrapText="1"/>
    </xf>
    <xf numFmtId="2" fontId="72" fillId="16" borderId="101" xfId="0" applyNumberFormat="1" applyFont="1" applyFill="1" applyBorder="1" applyAlignment="1">
      <alignment horizontal="center" vertical="center" wrapText="1"/>
    </xf>
    <xf numFmtId="2" fontId="92" fillId="16" borderId="85" xfId="0" applyNumberFormat="1" applyFont="1" applyFill="1" applyBorder="1" applyAlignment="1">
      <alignment horizontal="center" vertical="center" wrapText="1"/>
    </xf>
    <xf numFmtId="0" fontId="89" fillId="16" borderId="59" xfId="0" applyFont="1" applyFill="1" applyBorder="1" applyAlignment="1">
      <alignment horizontal="center" vertical="center" wrapText="1"/>
    </xf>
    <xf numFmtId="0" fontId="90" fillId="16" borderId="58" xfId="0" applyFont="1" applyFill="1" applyBorder="1" applyAlignment="1">
      <alignment horizontal="center" vertical="center" wrapText="1"/>
    </xf>
    <xf numFmtId="0" fontId="72" fillId="16" borderId="101" xfId="0" applyFont="1" applyFill="1" applyBorder="1" applyAlignment="1">
      <alignment horizontal="center" vertical="center"/>
    </xf>
    <xf numFmtId="0" fontId="72" fillId="14" borderId="76" xfId="0" applyFont="1" applyFill="1" applyBorder="1" applyAlignment="1">
      <alignment horizontal="center" vertical="center" wrapText="1"/>
    </xf>
    <xf numFmtId="0" fontId="75" fillId="17" borderId="76" xfId="0" applyFont="1" applyFill="1" applyBorder="1" applyAlignment="1">
      <alignment horizontal="center" vertical="center" wrapText="1"/>
    </xf>
    <xf numFmtId="0" fontId="75" fillId="17" borderId="103" xfId="0" applyFont="1" applyFill="1" applyBorder="1" applyAlignment="1">
      <alignment horizontal="center" vertical="center" wrapText="1"/>
    </xf>
    <xf numFmtId="0" fontId="75" fillId="11" borderId="0" xfId="0" applyFont="1" applyFill="1" applyAlignment="1">
      <alignment horizontal="center" vertical="center" wrapText="1"/>
    </xf>
    <xf numFmtId="0" fontId="75" fillId="17" borderId="86" xfId="0" applyFont="1" applyFill="1" applyBorder="1" applyAlignment="1">
      <alignment horizontal="center" vertical="center" wrapText="1"/>
    </xf>
    <xf numFmtId="0" fontId="82" fillId="16" borderId="40" xfId="0" applyFont="1" applyFill="1" applyBorder="1" applyAlignment="1">
      <alignment horizontal="center" vertical="center"/>
    </xf>
    <xf numFmtId="0" fontId="82" fillId="16" borderId="51" xfId="0" applyFont="1" applyFill="1" applyBorder="1" applyAlignment="1">
      <alignment horizontal="center" vertical="center"/>
    </xf>
    <xf numFmtId="0" fontId="75" fillId="17" borderId="84" xfId="0" applyFont="1" applyFill="1" applyBorder="1" applyAlignment="1">
      <alignment horizontal="center" vertical="center" wrapText="1"/>
    </xf>
    <xf numFmtId="0" fontId="75" fillId="17" borderId="85" xfId="0" applyFont="1" applyFill="1" applyBorder="1" applyAlignment="1">
      <alignment horizontal="center" vertical="center" wrapText="1"/>
    </xf>
    <xf numFmtId="0" fontId="75" fillId="17" borderId="83" xfId="0" applyFont="1" applyFill="1" applyBorder="1" applyAlignment="1">
      <alignment horizontal="center" vertical="center" wrapText="1"/>
    </xf>
    <xf numFmtId="2" fontId="69" fillId="16" borderId="101" xfId="0" applyNumberFormat="1" applyFont="1" applyFill="1" applyBorder="1" applyAlignment="1">
      <alignment horizontal="center" vertical="center" wrapText="1"/>
    </xf>
    <xf numFmtId="2" fontId="69" fillId="16" borderId="102" xfId="0" applyNumberFormat="1" applyFont="1" applyFill="1" applyBorder="1" applyAlignment="1">
      <alignment horizontal="center" vertical="center" wrapText="1"/>
    </xf>
    <xf numFmtId="0" fontId="69" fillId="16" borderId="58" xfId="0" applyFont="1" applyFill="1" applyBorder="1" applyAlignment="1">
      <alignment horizontal="center" vertical="center" wrapText="1"/>
    </xf>
    <xf numFmtId="0" fontId="69" fillId="16" borderId="70" xfId="0" applyFont="1" applyFill="1" applyBorder="1" applyAlignment="1">
      <alignment horizontal="center" vertical="center" wrapText="1"/>
    </xf>
    <xf numFmtId="0" fontId="114" fillId="16" borderId="59" xfId="0" applyFont="1" applyFill="1" applyBorder="1" applyAlignment="1">
      <alignment horizontal="center" vertical="center" wrapText="1"/>
    </xf>
    <xf numFmtId="0" fontId="72" fillId="19" borderId="76" xfId="0" applyFont="1" applyFill="1" applyBorder="1" applyAlignment="1">
      <alignment horizontal="center" vertical="center" wrapText="1"/>
    </xf>
    <xf numFmtId="0" fontId="72" fillId="19" borderId="71" xfId="0" applyFont="1" applyFill="1" applyBorder="1" applyAlignment="1">
      <alignment horizontal="center" vertical="center" wrapText="1"/>
    </xf>
    <xf numFmtId="2" fontId="114" fillId="16" borderId="105" xfId="0" applyNumberFormat="1" applyFont="1" applyFill="1" applyBorder="1" applyAlignment="1">
      <alignment horizontal="center" vertical="center" wrapText="1"/>
    </xf>
    <xf numFmtId="2" fontId="69" fillId="16" borderId="101" xfId="0" applyNumberFormat="1" applyFont="1" applyFill="1" applyBorder="1" applyAlignment="1">
      <alignment horizontal="center" vertical="center"/>
    </xf>
    <xf numFmtId="0" fontId="69" fillId="16" borderId="101" xfId="0" applyFont="1" applyFill="1" applyBorder="1" applyAlignment="1">
      <alignment horizontal="center" vertical="center"/>
    </xf>
    <xf numFmtId="0" fontId="75" fillId="17" borderId="95" xfId="0" applyFont="1" applyFill="1" applyBorder="1" applyAlignment="1">
      <alignment horizontal="center" vertical="center" wrapText="1"/>
    </xf>
    <xf numFmtId="0" fontId="75" fillId="17" borderId="104" xfId="0" applyFont="1" applyFill="1" applyBorder="1" applyAlignment="1">
      <alignment horizontal="center" vertical="center" wrapText="1"/>
    </xf>
    <xf numFmtId="0" fontId="75" fillId="17" borderId="102" xfId="0" applyFont="1" applyFill="1" applyBorder="1" applyAlignment="1">
      <alignment horizontal="center" vertical="center" wrapText="1"/>
    </xf>
    <xf numFmtId="0" fontId="75" fillId="17" borderId="105" xfId="0" applyFont="1" applyFill="1" applyBorder="1" applyAlignment="1">
      <alignment horizontal="center" vertical="center" wrapText="1"/>
    </xf>
  </cellXfs>
  <cellStyles count="117">
    <cellStyle name="_Impl" xfId="1" xr:uid="{00000000-0005-0000-0000-000000000000}"/>
    <cellStyle name="_implem_perc" xfId="2" xr:uid="{00000000-0005-0000-0000-000001000000}"/>
    <cellStyle name="_implementer" xfId="3" xr:uid="{00000000-0005-0000-0000-000002000000}"/>
    <cellStyle name="_number" xfId="4" xr:uid="{00000000-0005-0000-0000-000003000000}"/>
    <cellStyle name="_TB_Calc_number" xfId="5" xr:uid="{00000000-0005-0000-0000-000004000000}"/>
    <cellStyle name="_TB_Calc_numbercrrncy" xfId="6" xr:uid="{00000000-0005-0000-0000-000005000000}"/>
    <cellStyle name="_TB_Calc_percent" xfId="7" xr:uid="{00000000-0005-0000-0000-000006000000}"/>
    <cellStyle name="_TB_chktext" xfId="8" xr:uid="{00000000-0005-0000-0000-000007000000}"/>
    <cellStyle name="_TB_costresults1" xfId="9" xr:uid="{00000000-0005-0000-0000-000008000000}"/>
    <cellStyle name="_TB_def_number" xfId="10" xr:uid="{00000000-0005-0000-0000-000009000000}"/>
    <cellStyle name="_TB_def_number 2" xfId="11" xr:uid="{00000000-0005-0000-0000-00000A000000}"/>
    <cellStyle name="_TB_def_numbercrrcy" xfId="12" xr:uid="{00000000-0005-0000-0000-00000B000000}"/>
    <cellStyle name="_TB_def_numbercrrcy 2" xfId="13" xr:uid="{00000000-0005-0000-0000-00000C000000}"/>
    <cellStyle name="_TB_def_percent" xfId="14" xr:uid="{00000000-0005-0000-0000-00000D000000}"/>
    <cellStyle name="_TB_def_percent 2" xfId="15" xr:uid="{00000000-0005-0000-0000-00000E000000}"/>
    <cellStyle name="_TB_idcountry" xfId="16" xr:uid="{00000000-0005-0000-0000-00000F000000}"/>
    <cellStyle name="_TB_input_number" xfId="17" xr:uid="{00000000-0005-0000-0000-000010000000}"/>
    <cellStyle name="_TB_input_percent" xfId="18" xr:uid="{00000000-0005-0000-0000-000011000000}"/>
    <cellStyle name="_TB_navigation" xfId="19" xr:uid="{00000000-0005-0000-0000-000012000000}"/>
    <cellStyle name="_TB_navigation__epibyregion" xfId="20" xr:uid="{00000000-0005-0000-0000-000013000000}"/>
    <cellStyle name="_TB_results1" xfId="21" xr:uid="{00000000-0005-0000-0000-000014000000}"/>
    <cellStyle name="_TB_results1_epi" xfId="22" xr:uid="{00000000-0005-0000-0000-000015000000}"/>
    <cellStyle name="_TB_sheettitle" xfId="23" xr:uid="{00000000-0005-0000-0000-000016000000}"/>
    <cellStyle name="_TB_subtitle1" xfId="24" xr:uid="{00000000-0005-0000-0000-000017000000}"/>
    <cellStyle name="_TB_subtitle1__costbycountry" xfId="25" xr:uid="{00000000-0005-0000-0000-000018000000}"/>
    <cellStyle name="_TB_subtitle1_2.1 TB HIV" xfId="26" xr:uid="{00000000-0005-0000-0000-000019000000}"/>
    <cellStyle name="_TB_subtitle1_Unit costs new March 2010" xfId="27" xr:uid="{00000000-0005-0000-0000-00001A000000}"/>
    <cellStyle name="_TB_subtitle2" xfId="28" xr:uid="{00000000-0005-0000-0000-00001B000000}"/>
    <cellStyle name="_TB_textunprotect" xfId="29" xr:uid="{00000000-0005-0000-0000-00001C000000}"/>
    <cellStyle name="_TB_textunprotect 2" xfId="30" xr:uid="{00000000-0005-0000-0000-00001D000000}"/>
    <cellStyle name="_TB_textunprotect__costbycountry" xfId="31" xr:uid="{00000000-0005-0000-0000-00001E000000}"/>
    <cellStyle name="_TB_textunprotect_all" xfId="32" xr:uid="{00000000-0005-0000-0000-00001F000000}"/>
    <cellStyle name="_TB_textunprotect_GovHE" xfId="33" xr:uid="{00000000-0005-0000-0000-000020000000}"/>
    <cellStyle name="_TB_textunprotect_Unit costs new March 2010" xfId="34" xr:uid="{00000000-0005-0000-0000-000021000000}"/>
    <cellStyle name="_TB_years" xfId="35" xr:uid="{00000000-0005-0000-0000-000022000000}"/>
    <cellStyle name="_TB_years 2" xfId="36" xr:uid="{00000000-0005-0000-0000-000023000000}"/>
    <cellStyle name="Bad" xfId="37" builtinId="27"/>
    <cellStyle name="Check Cell" xfId="38" builtinId="23"/>
    <cellStyle name="Comma" xfId="116" builtinId="3"/>
    <cellStyle name="Comma 2" xfId="39" xr:uid="{00000000-0005-0000-0000-000026000000}"/>
    <cellStyle name="Comma 2 2" xfId="40" xr:uid="{00000000-0005-0000-0000-000027000000}"/>
    <cellStyle name="Comma 2 2 2" xfId="41" xr:uid="{00000000-0005-0000-0000-000028000000}"/>
    <cellStyle name="Comma 2 3" xfId="42" xr:uid="{00000000-0005-0000-0000-000029000000}"/>
    <cellStyle name="Comma 3" xfId="43" xr:uid="{00000000-0005-0000-0000-00002A000000}"/>
    <cellStyle name="Comma 3 2" xfId="44" xr:uid="{00000000-0005-0000-0000-00002B000000}"/>
    <cellStyle name="Comma 3 3" xfId="45" xr:uid="{00000000-0005-0000-0000-00002C000000}"/>
    <cellStyle name="Comma 3 3 2" xfId="46" xr:uid="{00000000-0005-0000-0000-00002D000000}"/>
    <cellStyle name="Comma 3 3 2 2" xfId="47" xr:uid="{00000000-0005-0000-0000-00002E000000}"/>
    <cellStyle name="Comma 3 4" xfId="48" xr:uid="{00000000-0005-0000-0000-00002F000000}"/>
    <cellStyle name="Comma 3 4 2" xfId="49" xr:uid="{00000000-0005-0000-0000-000030000000}"/>
    <cellStyle name="Currency 2" xfId="50" xr:uid="{00000000-0005-0000-0000-000031000000}"/>
    <cellStyle name="Currency 2 2" xfId="51" xr:uid="{00000000-0005-0000-0000-000032000000}"/>
    <cellStyle name="Currency 2 3" xfId="52" xr:uid="{00000000-0005-0000-0000-000033000000}"/>
    <cellStyle name="Currency 2 3 2" xfId="53" xr:uid="{00000000-0005-0000-0000-000034000000}"/>
    <cellStyle name="Currency 2 3 2 2" xfId="54" xr:uid="{00000000-0005-0000-0000-000035000000}"/>
    <cellStyle name="Currency 2 3 2 2 2" xfId="55" xr:uid="{00000000-0005-0000-0000-000036000000}"/>
    <cellStyle name="Currency 2 3 3" xfId="56" xr:uid="{00000000-0005-0000-0000-000037000000}"/>
    <cellStyle name="Currency 2 3 3 2" xfId="57" xr:uid="{00000000-0005-0000-0000-000038000000}"/>
    <cellStyle name="Currency 3" xfId="58" xr:uid="{00000000-0005-0000-0000-000039000000}"/>
    <cellStyle name="Currency 4" xfId="59" xr:uid="{00000000-0005-0000-0000-00003A000000}"/>
    <cellStyle name="Dezimal 2" xfId="60" xr:uid="{00000000-0005-0000-0000-00003B000000}"/>
    <cellStyle name="Euro" xfId="61" xr:uid="{00000000-0005-0000-0000-00003C000000}"/>
    <cellStyle name="Euro 2" xfId="62" xr:uid="{00000000-0005-0000-0000-00003D000000}"/>
    <cellStyle name="Excel Built-in Normal" xfId="63" xr:uid="{00000000-0005-0000-0000-00003E000000}"/>
    <cellStyle name="Excel Built-in Normal 2" xfId="64" xr:uid="{00000000-0005-0000-0000-00003F000000}"/>
    <cellStyle name="Good" xfId="65" builtinId="26"/>
    <cellStyle name="Hyperlink" xfId="66" builtinId="8"/>
    <cellStyle name="Hyperlink 2" xfId="67" xr:uid="{00000000-0005-0000-0000-000042000000}"/>
    <cellStyle name="Hyperlink 3" xfId="68" xr:uid="{00000000-0005-0000-0000-000043000000}"/>
    <cellStyle name="Normal" xfId="0" builtinId="0"/>
    <cellStyle name="Normal 10" xfId="69" xr:uid="{00000000-0005-0000-0000-000046000000}"/>
    <cellStyle name="Normal 10 2" xfId="70" xr:uid="{00000000-0005-0000-0000-000047000000}"/>
    <cellStyle name="Normal 11" xfId="71" xr:uid="{00000000-0005-0000-0000-000048000000}"/>
    <cellStyle name="Normal 12" xfId="72" xr:uid="{00000000-0005-0000-0000-000049000000}"/>
    <cellStyle name="Normal 13" xfId="73" xr:uid="{00000000-0005-0000-0000-00004A000000}"/>
    <cellStyle name="Normal 14" xfId="74" xr:uid="{00000000-0005-0000-0000-00004B000000}"/>
    <cellStyle name="Normal 15" xfId="75" xr:uid="{00000000-0005-0000-0000-00004C000000}"/>
    <cellStyle name="Normal 2" xfId="76" xr:uid="{00000000-0005-0000-0000-00004D000000}"/>
    <cellStyle name="Normal 2 2" xfId="77" xr:uid="{00000000-0005-0000-0000-00004E000000}"/>
    <cellStyle name="Normal 2 2 2" xfId="78" xr:uid="{00000000-0005-0000-0000-00004F000000}"/>
    <cellStyle name="Normal 2 2 3" xfId="79" xr:uid="{00000000-0005-0000-0000-000050000000}"/>
    <cellStyle name="Normal 2 3" xfId="80" xr:uid="{00000000-0005-0000-0000-000051000000}"/>
    <cellStyle name="Normal 2 4" xfId="81" xr:uid="{00000000-0005-0000-0000-000052000000}"/>
    <cellStyle name="Normal 2 4 2" xfId="82" xr:uid="{00000000-0005-0000-0000-000053000000}"/>
    <cellStyle name="Normal 2 5" xfId="83" xr:uid="{00000000-0005-0000-0000-000054000000}"/>
    <cellStyle name="Normal 2 6" xfId="84" xr:uid="{00000000-0005-0000-0000-000055000000}"/>
    <cellStyle name="Normal 2 6 2" xfId="85" xr:uid="{00000000-0005-0000-0000-000056000000}"/>
    <cellStyle name="Normal 3" xfId="86" xr:uid="{00000000-0005-0000-0000-000057000000}"/>
    <cellStyle name="Normal 3 2" xfId="87" xr:uid="{00000000-0005-0000-0000-000058000000}"/>
    <cellStyle name="Normal 3 2 2" xfId="88" xr:uid="{00000000-0005-0000-0000-000059000000}"/>
    <cellStyle name="Normal 3 3" xfId="89" xr:uid="{00000000-0005-0000-0000-00005A000000}"/>
    <cellStyle name="Normal 3 4" xfId="90" xr:uid="{00000000-0005-0000-0000-00005B000000}"/>
    <cellStyle name="Normal 33" xfId="91" xr:uid="{00000000-0005-0000-0000-00005C000000}"/>
    <cellStyle name="Normal 4" xfId="92" xr:uid="{00000000-0005-0000-0000-00005D000000}"/>
    <cellStyle name="Normal 5" xfId="93" xr:uid="{00000000-0005-0000-0000-00005E000000}"/>
    <cellStyle name="Normal 5 2" xfId="94" xr:uid="{00000000-0005-0000-0000-00005F000000}"/>
    <cellStyle name="Normal 6" xfId="95" xr:uid="{00000000-0005-0000-0000-000060000000}"/>
    <cellStyle name="Normal 6 2" xfId="96" xr:uid="{00000000-0005-0000-0000-000061000000}"/>
    <cellStyle name="Normal 7" xfId="97" xr:uid="{00000000-0005-0000-0000-000062000000}"/>
    <cellStyle name="Normal 7 2" xfId="98" xr:uid="{00000000-0005-0000-0000-000063000000}"/>
    <cellStyle name="Normal 7 3" xfId="99" xr:uid="{00000000-0005-0000-0000-000064000000}"/>
    <cellStyle name="Normal 8" xfId="100" xr:uid="{00000000-0005-0000-0000-000065000000}"/>
    <cellStyle name="Normal 8 2" xfId="101" xr:uid="{00000000-0005-0000-0000-000066000000}"/>
    <cellStyle name="Normal 9" xfId="102" xr:uid="{00000000-0005-0000-0000-000067000000}"/>
    <cellStyle name="Percent" xfId="103" builtinId="5"/>
    <cellStyle name="Percent 2" xfId="104" xr:uid="{00000000-0005-0000-0000-000069000000}"/>
    <cellStyle name="Percent 3" xfId="105" xr:uid="{00000000-0005-0000-0000-00006A000000}"/>
    <cellStyle name="pivotTableThousands" xfId="106" xr:uid="{00000000-0005-0000-0000-00006B000000}"/>
    <cellStyle name="Standard 2" xfId="107" xr:uid="{00000000-0005-0000-0000-00006C000000}"/>
    <cellStyle name="Standard 2 2" xfId="108" xr:uid="{00000000-0005-0000-0000-00006D000000}"/>
    <cellStyle name="Standard 2 2 2" xfId="109" xr:uid="{00000000-0005-0000-0000-00006E000000}"/>
    <cellStyle name="Style 1" xfId="110" xr:uid="{00000000-0005-0000-0000-00006F000000}"/>
    <cellStyle name="TB_input_numbercrrcy" xfId="111" xr:uid="{00000000-0005-0000-0000-000070000000}"/>
    <cellStyle name="Währung 2" xfId="112" xr:uid="{00000000-0005-0000-0000-000071000000}"/>
    <cellStyle name="Währung 3" xfId="113" xr:uid="{00000000-0005-0000-0000-000072000000}"/>
    <cellStyle name="Währung 4" xfId="114" xr:uid="{00000000-0005-0000-0000-000073000000}"/>
    <cellStyle name="常规_China_Form" xfId="115" xr:uid="{00000000-0005-0000-0000-000074000000}"/>
  </cellStyles>
  <dxfs count="4">
    <dxf>
      <font>
        <color theme="6" tint="0.79998168889431442"/>
      </font>
      <fill>
        <patternFill>
          <bgColor theme="2"/>
        </patternFill>
      </fill>
    </dxf>
    <dxf>
      <font>
        <color theme="0"/>
      </font>
      <fill>
        <patternFill>
          <bgColor theme="0"/>
        </patternFill>
      </fill>
    </dxf>
    <dxf>
      <fill>
        <patternFill>
          <bgColor rgb="FFFFFF00"/>
        </patternFill>
      </fill>
    </dxf>
    <dxf>
      <font>
        <color theme="0"/>
      </font>
      <fill>
        <patternFill>
          <bgColor theme="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 Ordering list'!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3. Planning tool'!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 Ordering list'!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 Ordering list'!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 Ordering list'!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 Ordering list'!A1"/></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104776</xdr:rowOff>
    </xdr:from>
    <xdr:to>
      <xdr:col>0</xdr:col>
      <xdr:colOff>1695450</xdr:colOff>
      <xdr:row>0</xdr:row>
      <xdr:rowOff>486994</xdr:rowOff>
    </xdr:to>
    <xdr:pic>
      <xdr:nvPicPr>
        <xdr:cNvPr id="46157" name="Picture 2">
          <a:hlinkClick xmlns:r="http://schemas.openxmlformats.org/officeDocument/2006/relationships" r:id="rId1"/>
          <a:extLst>
            <a:ext uri="{FF2B5EF4-FFF2-40B4-BE49-F238E27FC236}">
              <a16:creationId xmlns:a16="http://schemas.microsoft.com/office/drawing/2014/main" id="{D150F5DE-CA9A-ACA9-9E5D-3F95AF1F0DC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104776"/>
          <a:ext cx="1609725" cy="3822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140494</xdr:colOff>
      <xdr:row>0</xdr:row>
      <xdr:rowOff>147639</xdr:rowOff>
    </xdr:from>
    <xdr:to>
      <xdr:col>1</xdr:col>
      <xdr:colOff>1107282</xdr:colOff>
      <xdr:row>0</xdr:row>
      <xdr:rowOff>645056</xdr:rowOff>
    </xdr:to>
    <xdr:pic>
      <xdr:nvPicPr>
        <xdr:cNvPr id="47181" name="Picture 1">
          <a:hlinkClick xmlns:r="http://schemas.openxmlformats.org/officeDocument/2006/relationships" r:id="rId1"/>
          <a:extLst>
            <a:ext uri="{FF2B5EF4-FFF2-40B4-BE49-F238E27FC236}">
              <a16:creationId xmlns:a16="http://schemas.microsoft.com/office/drawing/2014/main" id="{8C508DF4-32F2-8575-4E8E-9C4FCBC3088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0494" y="147639"/>
          <a:ext cx="2181226" cy="4847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131233</xdr:colOff>
      <xdr:row>0</xdr:row>
      <xdr:rowOff>115358</xdr:rowOff>
    </xdr:from>
    <xdr:to>
      <xdr:col>0</xdr:col>
      <xdr:colOff>1975917</xdr:colOff>
      <xdr:row>0</xdr:row>
      <xdr:rowOff>518583</xdr:rowOff>
    </xdr:to>
    <xdr:pic>
      <xdr:nvPicPr>
        <xdr:cNvPr id="48205" name="Picture 2">
          <a:hlinkClick xmlns:r="http://schemas.openxmlformats.org/officeDocument/2006/relationships" r:id="rId1"/>
          <a:extLst>
            <a:ext uri="{FF2B5EF4-FFF2-40B4-BE49-F238E27FC236}">
              <a16:creationId xmlns:a16="http://schemas.microsoft.com/office/drawing/2014/main" id="{73EB6D40-3501-2C17-5326-D932BE38C3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1233" y="115358"/>
          <a:ext cx="1844684" cy="403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123825</xdr:rowOff>
    </xdr:from>
    <xdr:to>
      <xdr:col>0</xdr:col>
      <xdr:colOff>1768475</xdr:colOff>
      <xdr:row>0</xdr:row>
      <xdr:rowOff>491712</xdr:rowOff>
    </xdr:to>
    <xdr:pic>
      <xdr:nvPicPr>
        <xdr:cNvPr id="49229" name="Picture 2">
          <a:hlinkClick xmlns:r="http://schemas.openxmlformats.org/officeDocument/2006/relationships" r:id="rId1"/>
          <a:extLst>
            <a:ext uri="{FF2B5EF4-FFF2-40B4-BE49-F238E27FC236}">
              <a16:creationId xmlns:a16="http://schemas.microsoft.com/office/drawing/2014/main" id="{59BB26F3-40F9-F508-4441-25D3BC8697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300" y="123825"/>
          <a:ext cx="1647825" cy="3678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349249</xdr:colOff>
      <xdr:row>0</xdr:row>
      <xdr:rowOff>161661</xdr:rowOff>
    </xdr:from>
    <xdr:to>
      <xdr:col>1</xdr:col>
      <xdr:colOff>1102267</xdr:colOff>
      <xdr:row>0</xdr:row>
      <xdr:rowOff>549275</xdr:rowOff>
    </xdr:to>
    <xdr:pic>
      <xdr:nvPicPr>
        <xdr:cNvPr id="2" name="Picture 2">
          <a:hlinkClick xmlns:r="http://schemas.openxmlformats.org/officeDocument/2006/relationships" r:id="rId1"/>
          <a:extLst>
            <a:ext uri="{FF2B5EF4-FFF2-40B4-BE49-F238E27FC236}">
              <a16:creationId xmlns:a16="http://schemas.microsoft.com/office/drawing/2014/main" id="{53D0A987-D3CC-40D3-B19B-383EA22E0E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9249" y="161661"/>
          <a:ext cx="1727743" cy="3780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85726</xdr:colOff>
      <xdr:row>0</xdr:row>
      <xdr:rowOff>142875</xdr:rowOff>
    </xdr:from>
    <xdr:to>
      <xdr:col>0</xdr:col>
      <xdr:colOff>1704976</xdr:colOff>
      <xdr:row>0</xdr:row>
      <xdr:rowOff>494567</xdr:rowOff>
    </xdr:to>
    <xdr:pic>
      <xdr:nvPicPr>
        <xdr:cNvPr id="51277" name="Picture 2">
          <a:hlinkClick xmlns:r="http://schemas.openxmlformats.org/officeDocument/2006/relationships" r:id="rId1"/>
          <a:extLst>
            <a:ext uri="{FF2B5EF4-FFF2-40B4-BE49-F238E27FC236}">
              <a16:creationId xmlns:a16="http://schemas.microsoft.com/office/drawing/2014/main" id="{13A2ABD6-BA54-EE89-05D5-F838B243F6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6" y="142875"/>
          <a:ext cx="1619250" cy="35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www.phoenix-instrument.de/e_EC-35-ph.html" TargetMode="External"/><Relationship Id="rId299" Type="http://schemas.openxmlformats.org/officeDocument/2006/relationships/hyperlink" Target="https://configurator.labogeneapps.com/media/1300/mars-1800-vers-2016.pdf" TargetMode="External"/><Relationship Id="rId21" Type="http://schemas.openxmlformats.org/officeDocument/2006/relationships/hyperlink" Target="https://www.hettichlab.com/downloadcenter/Products/Datasheets/MIKRO200-200R_EN.pdf" TargetMode="External"/><Relationship Id="rId63" Type="http://schemas.openxmlformats.org/officeDocument/2006/relationships/hyperlink" Target="https://www.upspowercom.com/UPS-VGD.jsp" TargetMode="External"/><Relationship Id="rId159" Type="http://schemas.openxmlformats.org/officeDocument/2006/relationships/hyperlink" Target="https://www.molbiodiagnostics.com/product_details.php?id=44" TargetMode="External"/><Relationship Id="rId324" Type="http://schemas.openxmlformats.org/officeDocument/2006/relationships/hyperlink" Target="http://02f5425.netsolhost.com/ussin/products/vs1300v.html" TargetMode="External"/><Relationship Id="rId366" Type="http://schemas.openxmlformats.org/officeDocument/2006/relationships/hyperlink" Target="https://shop.gbo.com/de/austria/products/bioscience/covid-19/covid-19-zentrifugenroehrchen-50/227261.html" TargetMode="External"/><Relationship Id="rId170" Type="http://schemas.openxmlformats.org/officeDocument/2006/relationships/hyperlink" Target="https://www.thermofisher.com/order/catalog/product/1323TS" TargetMode="External"/><Relationship Id="rId226" Type="http://schemas.openxmlformats.org/officeDocument/2006/relationships/hyperlink" Target="https://www.bd.com/en-eu/offerings/capabilities/syringes-and-needles/injection-syringes/bd-discardit-ii" TargetMode="External"/><Relationship Id="rId268" Type="http://schemas.openxmlformats.org/officeDocument/2006/relationships/hyperlink" Target="https://www.shp-steriltechnik.de/resources/PDF/Catalogue-Laboklav.pdf" TargetMode="External"/><Relationship Id="rId32" Type="http://schemas.openxmlformats.org/officeDocument/2006/relationships/hyperlink" Target="https://www.itwreagents.com/italy/en/product/water+pcr+tested%2C+dna+free%2C+for+molecular+biology/A8510" TargetMode="External"/><Relationship Id="rId74" Type="http://schemas.openxmlformats.org/officeDocument/2006/relationships/hyperlink" Target="https://www.sigmaaldrich.com/catalog/product/sigma/o8757?lang=en&amp;region=GB" TargetMode="External"/><Relationship Id="rId128" Type="http://schemas.openxmlformats.org/officeDocument/2006/relationships/hyperlink" Target="https://www.carlroth.com/com/en/plastic-bottles/narrow-mouth-bottle/p/a752.1" TargetMode="External"/><Relationship Id="rId335" Type="http://schemas.openxmlformats.org/officeDocument/2006/relationships/hyperlink" Target="https://moleculardiagnostics.bd.com/bd-max-system/" TargetMode="External"/><Relationship Id="rId377" Type="http://schemas.openxmlformats.org/officeDocument/2006/relationships/hyperlink" Target="https://www.micro-shop.zeiss.com/en/dk/system/primostar+1-primostar+1-upright+microscopes/10336/" TargetMode="External"/><Relationship Id="rId5" Type="http://schemas.openxmlformats.org/officeDocument/2006/relationships/hyperlink" Target="https://www.molbiodiagnostics.com/product_details.php?id=25" TargetMode="External"/><Relationship Id="rId181" Type="http://schemas.openxmlformats.org/officeDocument/2006/relationships/hyperlink" Target="https://legacy.bd.com/europe/regulatory/Assets/IFU/Difco_BBL/283810.pdf" TargetMode="External"/><Relationship Id="rId237" Type="http://schemas.openxmlformats.org/officeDocument/2006/relationships/hyperlink" Target="https://www.herenz.de/Kataloge/Englisch_2021.pdf" TargetMode="External"/><Relationship Id="rId402" Type="http://schemas.openxmlformats.org/officeDocument/2006/relationships/hyperlink" Target="https://www.zeiss.com/microscopy/en/products/light-microscopes/widefield-microscopes/primostar-3-iled.html" TargetMode="External"/><Relationship Id="rId279" Type="http://schemas.openxmlformats.org/officeDocument/2006/relationships/hyperlink" Target="https://configurator.labogeneapps.com/media/1299/mars-1500-vers-2016.pdf" TargetMode="External"/><Relationship Id="rId43" Type="http://schemas.openxmlformats.org/officeDocument/2006/relationships/hyperlink" Target="https://shop.gbo.com/en/row/products/bioscience/covid-19/covid-19-tc-tubes-15/188271.html" TargetMode="External"/><Relationship Id="rId139" Type="http://schemas.openxmlformats.org/officeDocument/2006/relationships/hyperlink" Target="https://ch.vwr.com/store/product/it/9873355/laboratory-bottles-narrow-neck-with-screw-cap" TargetMode="External"/><Relationship Id="rId290" Type="http://schemas.openxmlformats.org/officeDocument/2006/relationships/hyperlink" Target="https://configurator.labogeneapps.com/media/1302/mars-pro-1200-vers-2016.pdf" TargetMode="External"/><Relationship Id="rId304" Type="http://schemas.openxmlformats.org/officeDocument/2006/relationships/hyperlink" Target="https://configurator.labogeneapps.com/media/1303/mars-pro-1500-vers-2016.pdf" TargetMode="External"/><Relationship Id="rId346" Type="http://schemas.openxmlformats.org/officeDocument/2006/relationships/hyperlink" Target="http://www.svizera.org/files/pdfs/Productlijsten/productlist_diagnostic_svizera-europe_2022.pdf" TargetMode="External"/><Relationship Id="rId388" Type="http://schemas.openxmlformats.org/officeDocument/2006/relationships/hyperlink" Target="https://www.human.de/products/molecular-dx/service-support/" TargetMode="External"/><Relationship Id="rId85" Type="http://schemas.openxmlformats.org/officeDocument/2006/relationships/hyperlink" Target="https://www.merckmillipore.com/CH/en/product/pH-indicator-strips-pH-6.5-10.0,MDA_CHEM-109543?ReferrerURL=https%3A%2F%2Fwww.google.com%2F" TargetMode="External"/><Relationship Id="rId150" Type="http://schemas.openxmlformats.org/officeDocument/2006/relationships/hyperlink" Target="https://3mkknu2r000h11bipd1ydumd-wpengine.netdna-ssl.com/wp-content/uploads/2018/08/RSG-Lab.pdf" TargetMode="External"/><Relationship Id="rId192" Type="http://schemas.openxmlformats.org/officeDocument/2006/relationships/hyperlink" Target="https://www.bd.com/resource.aspx?IDX=27408" TargetMode="External"/><Relationship Id="rId206" Type="http://schemas.openxmlformats.org/officeDocument/2006/relationships/hyperlink" Target="https://www.thermofisher.com/order/catalog/product/1323TS" TargetMode="External"/><Relationship Id="rId413" Type="http://schemas.openxmlformats.org/officeDocument/2006/relationships/hyperlink" Target="https://www.cepheid.com/en/systems/Multiplexing" TargetMode="External"/><Relationship Id="rId248" Type="http://schemas.openxmlformats.org/officeDocument/2006/relationships/hyperlink" Target="https://www.ika.com/en/Products-Lab-Eq/Magnetic-Stirrers-Hot-Plate-Lab-Mixer-Stirrer-Blender-csp-188/RCT-basic-cpdt-3810000/" TargetMode="External"/><Relationship Id="rId12" Type="http://schemas.openxmlformats.org/officeDocument/2006/relationships/hyperlink" Target="https://www.molbiodiagnostics.com/product_details.php?id=1" TargetMode="External"/><Relationship Id="rId108" Type="http://schemas.openxmlformats.org/officeDocument/2006/relationships/hyperlink" Target="https://www.belart.com/bel-art-f13205-0002-cardboard-biohazard-incinerator-cartons-8-x-8-x-10-benchtop-model-pack-of-6.html" TargetMode="External"/><Relationship Id="rId315" Type="http://schemas.openxmlformats.org/officeDocument/2006/relationships/hyperlink" Target="https://configurator.labogeneapps.com/media/1304/mars-pro-1800-vers-2016.pdf" TargetMode="External"/><Relationship Id="rId357" Type="http://schemas.openxmlformats.org/officeDocument/2006/relationships/hyperlink" Target="https://www.sz-sinomedevice.com/slide-storage-box.html" TargetMode="External"/><Relationship Id="rId54" Type="http://schemas.openxmlformats.org/officeDocument/2006/relationships/hyperlink" Target="https://www.dwk.com/disposable-culture-tube-with-tpe-seal-gl-18-16-x-100-mm-231751459" TargetMode="External"/><Relationship Id="rId96" Type="http://schemas.openxmlformats.org/officeDocument/2006/relationships/hyperlink" Target="https://www.nobamed.com/gb/bibs-overshoes-care-cloth/387-4164-haube.html" TargetMode="External"/><Relationship Id="rId161" Type="http://schemas.openxmlformats.org/officeDocument/2006/relationships/hyperlink" Target="https://www.memmert.com/products/incubators/incubator/IN75/pdf/" TargetMode="External"/><Relationship Id="rId217" Type="http://schemas.openxmlformats.org/officeDocument/2006/relationships/hyperlink" Target="https://gb.gilson.com/GBSV/catalogsearch/result/?q=FA10009" TargetMode="External"/><Relationship Id="rId399" Type="http://schemas.openxmlformats.org/officeDocument/2006/relationships/hyperlink" Target="https://www.cepheid.com/en-CH/systems/genexpert-family-of-systems/genexpert-system.html" TargetMode="External"/><Relationship Id="rId259" Type="http://schemas.openxmlformats.org/officeDocument/2006/relationships/hyperlink" Target="https://www.shp-steriltechnik.de/resources/PDF/Catalogue-Laboklav.pdf" TargetMode="External"/><Relationship Id="rId23" Type="http://schemas.openxmlformats.org/officeDocument/2006/relationships/hyperlink" Target="https://profilab24.com/en/laboratory/centrifuge-with-vortex-function/hettich-swing-out-rotor-4-place-1754-for-benchtop-centrifuge" TargetMode="External"/><Relationship Id="rId119" Type="http://schemas.openxmlformats.org/officeDocument/2006/relationships/hyperlink" Target="https://uk.vwr.com/store/product/10908873/magnetic-stirring-bars-boxed-sets" TargetMode="External"/><Relationship Id="rId270" Type="http://schemas.openxmlformats.org/officeDocument/2006/relationships/hyperlink" Target="https://www.stakpure.de/ion-exchangers/conductivity-meter/?lang=en" TargetMode="External"/><Relationship Id="rId326" Type="http://schemas.openxmlformats.org/officeDocument/2006/relationships/hyperlink" Target="https://www.apmedical.it/eng/sharps-containers/dispo-line.html" TargetMode="External"/><Relationship Id="rId65" Type="http://schemas.openxmlformats.org/officeDocument/2006/relationships/hyperlink" Target="https://ecatalog.corning.com/life-sciences/b2c/CH/en/Liquid-Handling/Pipets/Serological-Pipets/Stripette%E2%84%A2-Serological-Pipets/p/4487" TargetMode="External"/><Relationship Id="rId130" Type="http://schemas.openxmlformats.org/officeDocument/2006/relationships/hyperlink" Target="https://shop.brand.de/en/p347" TargetMode="External"/><Relationship Id="rId368" Type="http://schemas.openxmlformats.org/officeDocument/2006/relationships/hyperlink" Target="https://www.euromex.com/en/products/applications/86129-un1/" TargetMode="External"/><Relationship Id="rId172" Type="http://schemas.openxmlformats.org/officeDocument/2006/relationships/hyperlink" Target="https://www.thermofisher.com/order/catalog/product/1323TS" TargetMode="External"/><Relationship Id="rId228" Type="http://schemas.openxmlformats.org/officeDocument/2006/relationships/hyperlink" Target="https://www.herenz.de/Kataloge/Englisch_2021.pdf" TargetMode="External"/><Relationship Id="rId281" Type="http://schemas.openxmlformats.org/officeDocument/2006/relationships/hyperlink" Target="https://configurator.labogeneapps.com/media/1299/mars-1500-vers-2016.pdf" TargetMode="External"/><Relationship Id="rId337" Type="http://schemas.openxmlformats.org/officeDocument/2006/relationships/hyperlink" Target="https://moleculardiagnostics.bd.com/bd-max-system/" TargetMode="External"/><Relationship Id="rId34" Type="http://schemas.openxmlformats.org/officeDocument/2006/relationships/hyperlink" Target="http://ahn-bio.de/wp-content/uploads/2018/11/AHN-Consumables-Catalogue.pdf" TargetMode="External"/><Relationship Id="rId76" Type="http://schemas.openxmlformats.org/officeDocument/2006/relationships/hyperlink" Target="https://www.sigmaaldrich.com/catalog/product/sigma/smb00387?lang=en&amp;region=GB" TargetMode="External"/><Relationship Id="rId141" Type="http://schemas.openxmlformats.org/officeDocument/2006/relationships/hyperlink" Target="https://ch.vwr.com/store/product/it/9873355/laboratory-bottles-narrow-neck-with-screw-cap" TargetMode="External"/><Relationship Id="rId379" Type="http://schemas.openxmlformats.org/officeDocument/2006/relationships/hyperlink" Target="https://www.molbiodiagnostics.com/" TargetMode="External"/><Relationship Id="rId7" Type="http://schemas.openxmlformats.org/officeDocument/2006/relationships/hyperlink" Target="https://www.molbiodiagnostics.com/product_details.php?id=25" TargetMode="External"/><Relationship Id="rId183" Type="http://schemas.openxmlformats.org/officeDocument/2006/relationships/hyperlink" Target="https://legacy.bd.com/ds/technicalCenter/inserts/L007464(11).pdf" TargetMode="External"/><Relationship Id="rId239" Type="http://schemas.openxmlformats.org/officeDocument/2006/relationships/hyperlink" Target="https://www.witeg.de/en/detail/index/sArticle/3022" TargetMode="External"/><Relationship Id="rId390" Type="http://schemas.openxmlformats.org/officeDocument/2006/relationships/hyperlink" Target="https://www.human.de/products/molecular-dx/service-support/" TargetMode="External"/><Relationship Id="rId404" Type="http://schemas.openxmlformats.org/officeDocument/2006/relationships/hyperlink" Target="https://www.zeiss.com/microscopy/int/products/light-microscopes/primo-star-iled.html" TargetMode="External"/><Relationship Id="rId250" Type="http://schemas.openxmlformats.org/officeDocument/2006/relationships/hyperlink" Target="https://www.systec-lab.de/wp-content/uploads/2021/03/12_2020%20Systec%20Laboratory%20Autoclaves%20V-%20and%20D-Series.pdf" TargetMode="External"/><Relationship Id="rId292" Type="http://schemas.openxmlformats.org/officeDocument/2006/relationships/hyperlink" Target="https://configurator.labogeneapps.com/media/1302/mars-pro-1200-vers-2016.pdf" TargetMode="External"/><Relationship Id="rId306" Type="http://schemas.openxmlformats.org/officeDocument/2006/relationships/hyperlink" Target="https://configurator.labogeneapps.com/media/1303/mars-pro-1500-vers-2016.pdf" TargetMode="External"/><Relationship Id="rId45" Type="http://schemas.openxmlformats.org/officeDocument/2006/relationships/hyperlink" Target="https://www.memmert.com/products/incubators/incubator/IF750/" TargetMode="External"/><Relationship Id="rId87" Type="http://schemas.openxmlformats.org/officeDocument/2006/relationships/hyperlink" Target="https://www.staedtler.com/de/de/produkte/marker/folienstifte/lumocolor-permanent-pen-318-permanent-universalstift-f-318-wp4/" TargetMode="External"/><Relationship Id="rId110" Type="http://schemas.openxmlformats.org/officeDocument/2006/relationships/hyperlink" Target="https://www.memmert.com/products/heating-drying-ovens/universal-oven/UF30/" TargetMode="External"/><Relationship Id="rId348" Type="http://schemas.openxmlformats.org/officeDocument/2006/relationships/hyperlink" Target="http://www.svizera.org/files/pdfs/Productlijsten/productlist_diagnostic_svizera-europe_2022.pdf" TargetMode="External"/><Relationship Id="rId152" Type="http://schemas.openxmlformats.org/officeDocument/2006/relationships/hyperlink" Target="https://www.carlroth.com/de/de/thermometer-handmessgeraete/temperaturmessgeraet-p700-serie-p700/p/x717.1" TargetMode="External"/><Relationship Id="rId194" Type="http://schemas.openxmlformats.org/officeDocument/2006/relationships/hyperlink" Target="https://www.bd.com/resource.aspx?IDX=27408" TargetMode="External"/><Relationship Id="rId208" Type="http://schemas.openxmlformats.org/officeDocument/2006/relationships/hyperlink" Target="https://www.dwk.com/duran-pressure-plus-gl-45-laboratory-bottle-clear-without-screw-cap-and-pouring-ring-1000-ml-218105403" TargetMode="External"/><Relationship Id="rId415" Type="http://schemas.openxmlformats.org/officeDocument/2006/relationships/hyperlink" Target="https://www.cepheid.com/en/systems/Multiplexing" TargetMode="External"/><Relationship Id="rId261" Type="http://schemas.openxmlformats.org/officeDocument/2006/relationships/hyperlink" Target="https://www.shp-steriltechnik.de/resources/PDF/Catalogue-Laboklav.pdf" TargetMode="External"/><Relationship Id="rId14" Type="http://schemas.openxmlformats.org/officeDocument/2006/relationships/hyperlink" Target="https://www.molbiodiagnostics.com/product_details.php?id=46" TargetMode="External"/><Relationship Id="rId56" Type="http://schemas.openxmlformats.org/officeDocument/2006/relationships/hyperlink" Target="https://www.thermofisher.com/order/catalog/product/5935-0016" TargetMode="External"/><Relationship Id="rId317" Type="http://schemas.openxmlformats.org/officeDocument/2006/relationships/hyperlink" Target="https://configurator.labogeneapps.com/media/1304/mars-pro-1800-vers-2016.pdf" TargetMode="External"/><Relationship Id="rId359" Type="http://schemas.openxmlformats.org/officeDocument/2006/relationships/hyperlink" Target="http://www.hzocome.com/eproduct_1.asp?id=472" TargetMode="External"/><Relationship Id="rId98" Type="http://schemas.openxmlformats.org/officeDocument/2006/relationships/hyperlink" Target="https://www.draeger.com/Products/Content/flow-check-pi-9046525-en-gb.pdf" TargetMode="External"/><Relationship Id="rId121" Type="http://schemas.openxmlformats.org/officeDocument/2006/relationships/hyperlink" Target="https://www.kartelllabware.com/en/products/plastilab/filtration-and-vacuum-pumps/analytical-funnels/" TargetMode="External"/><Relationship Id="rId163" Type="http://schemas.openxmlformats.org/officeDocument/2006/relationships/hyperlink" Target="https://www.pol-eko.com.pl/model/laboratory-incubator-clw/laboratory-incubator-clw-240/" TargetMode="External"/><Relationship Id="rId219" Type="http://schemas.openxmlformats.org/officeDocument/2006/relationships/hyperlink" Target="http://neptunescientific.com/wp-content/uploads/2015/11/neptune_bt10xl_2340_series_spec_sheet_110406.pdf" TargetMode="External"/><Relationship Id="rId370" Type="http://schemas.openxmlformats.org/officeDocument/2006/relationships/hyperlink" Target="https://www.tauns.co.jp/en/products/capilia-tb-neo-e/" TargetMode="External"/><Relationship Id="rId230" Type="http://schemas.openxmlformats.org/officeDocument/2006/relationships/hyperlink" Target="https://www.herenz.de/Kataloge/Englisch_2021.pdf" TargetMode="External"/><Relationship Id="rId25" Type="http://schemas.openxmlformats.org/officeDocument/2006/relationships/hyperlink" Target="https://www.hettichlab.com/en/package/rotina-380-blood-tube-package-1/" TargetMode="External"/><Relationship Id="rId67" Type="http://schemas.openxmlformats.org/officeDocument/2006/relationships/hyperlink" Target="https://shop.gbo.com/en/switzerland/products/bioscience/microbiology-bacteriology/dishes/petri-dishes/633181.html" TargetMode="External"/><Relationship Id="rId272" Type="http://schemas.openxmlformats.org/officeDocument/2006/relationships/hyperlink" Target="https://configurator.labogeneapps.com/media/1298/mars-1200-vers-2016.pdf" TargetMode="External"/><Relationship Id="rId328" Type="http://schemas.openxmlformats.org/officeDocument/2006/relationships/hyperlink" Target="https://www.bd.com/en-uk/offerings/capabilities/microbiology-solutions/clinical-microbiology/mycobacteria-testing/bd-bbl-mycoprep-kit" TargetMode="External"/><Relationship Id="rId132" Type="http://schemas.openxmlformats.org/officeDocument/2006/relationships/hyperlink" Target="https://shop.brand.de/en/p347" TargetMode="External"/><Relationship Id="rId174" Type="http://schemas.openxmlformats.org/officeDocument/2006/relationships/hyperlink" Target="https://www.hain-lifescience.de/en/products/equipment/hybridization/twincubator.html" TargetMode="External"/><Relationship Id="rId381" Type="http://schemas.openxmlformats.org/officeDocument/2006/relationships/hyperlink" Target="https://www.hain-lifescience.de/en/products/equipment/pcr/fluorocycler-xt.html" TargetMode="External"/><Relationship Id="rId241" Type="http://schemas.openxmlformats.org/officeDocument/2006/relationships/hyperlink" Target="https://www.assistent.eu/en/product/test-tube-brushes-with-cotton-end/" TargetMode="External"/><Relationship Id="rId36" Type="http://schemas.openxmlformats.org/officeDocument/2006/relationships/hyperlink" Target="http://ahn-bio.de/wp-content/uploads/2018/11/AHN-Consumables-Catalogue.pdf" TargetMode="External"/><Relationship Id="rId283" Type="http://schemas.openxmlformats.org/officeDocument/2006/relationships/hyperlink" Target="https://configurator.labogeneapps.com/media/1299/mars-1500-vers-2016.pdf" TargetMode="External"/><Relationship Id="rId339" Type="http://schemas.openxmlformats.org/officeDocument/2006/relationships/hyperlink" Target="https://moleculardiagnostics.bd.com/bd-max-system/" TargetMode="External"/><Relationship Id="rId78" Type="http://schemas.openxmlformats.org/officeDocument/2006/relationships/hyperlink" Target="https://www.sigmaaldrich.com/catalog/product/sigma/c4142?lang=en&amp;region=GB" TargetMode="External"/><Relationship Id="rId101" Type="http://schemas.openxmlformats.org/officeDocument/2006/relationships/hyperlink" Target="https://www.belart.com/bel-art-f13192-0002-clavies-biohazard-bag-holder-14-x-14-x-21-5-holds-24-x-30-bags.html" TargetMode="External"/><Relationship Id="rId143" Type="http://schemas.openxmlformats.org/officeDocument/2006/relationships/hyperlink" Target="https://www.witeg.de/en/products/laboratory-glassware/beakers/low-form/low-form-with-spout-neutral?number=5500002S" TargetMode="External"/><Relationship Id="rId185" Type="http://schemas.openxmlformats.org/officeDocument/2006/relationships/hyperlink" Target="https://legacy.bd.com/ds/technicalCenter/inserts/L007467(12).pdf" TargetMode="External"/><Relationship Id="rId350" Type="http://schemas.openxmlformats.org/officeDocument/2006/relationships/hyperlink" Target="http://www.svizera.org/files/pdfs/Productlijsten/productlist_diagnostic_svizera-europe_2022.pdf" TargetMode="External"/><Relationship Id="rId406" Type="http://schemas.openxmlformats.org/officeDocument/2006/relationships/hyperlink" Target="https://www.cepheid.com/en-CH/systems/genexpert-family-of-systems/genexpert-system.html" TargetMode="External"/><Relationship Id="rId9" Type="http://schemas.openxmlformats.org/officeDocument/2006/relationships/hyperlink" Target="https://www.molbiodiagnostics.com/product_details.php?id=49" TargetMode="External"/><Relationship Id="rId210" Type="http://schemas.openxmlformats.org/officeDocument/2006/relationships/hyperlink" Target="https://www.cytivalifesciences.com/en/us/shop/whatman-laboratory-filtration/speciality-cellulose-papers/seed-germination-testing-papers/grade-597-qualitative-filter-papers-p-00212" TargetMode="External"/><Relationship Id="rId392" Type="http://schemas.openxmlformats.org/officeDocument/2006/relationships/hyperlink" Target="https://www.human.de/products/molecular-dx/tb-lamp/instruments/" TargetMode="External"/><Relationship Id="rId252" Type="http://schemas.openxmlformats.org/officeDocument/2006/relationships/hyperlink" Target="https://www.systec-lab.de/wp-content/uploads/2021/03/12_2020%20Systec%20Laboratory%20Autoclaves%20V-%20and%20D-Series.pdf" TargetMode="External"/><Relationship Id="rId294" Type="http://schemas.openxmlformats.org/officeDocument/2006/relationships/hyperlink" Target="https://configurator.labogeneapps.com/media/1302/mars-pro-1200-vers-2016.pdf" TargetMode="External"/><Relationship Id="rId308" Type="http://schemas.openxmlformats.org/officeDocument/2006/relationships/hyperlink" Target="https://configurator.labogeneapps.com/media/1303/mars-pro-1500-vers-2016.pdf" TargetMode="External"/><Relationship Id="rId47" Type="http://schemas.openxmlformats.org/officeDocument/2006/relationships/hyperlink" Target="https://www.carlroth.com/de/en/cryo-conservation/glycerol/p/3783.1" TargetMode="External"/><Relationship Id="rId89" Type="http://schemas.openxmlformats.org/officeDocument/2006/relationships/hyperlink" Target="https://www.nobamed.com/gb/disposable-gloves/175-4239-nobaglove-latex.html" TargetMode="External"/><Relationship Id="rId112" Type="http://schemas.openxmlformats.org/officeDocument/2006/relationships/hyperlink" Target="https://www.memmert.com/de/produkte/optionen-zubehoer/brutschrank-im/IN260mplus/" TargetMode="External"/><Relationship Id="rId154" Type="http://schemas.openxmlformats.org/officeDocument/2006/relationships/hyperlink" Target="https://labteamet.com/wp-content/uploads/labteamet/Herenz/Produktkatalog_forbrukning_lab_medicin_HERENZ.pdf" TargetMode="External"/><Relationship Id="rId361" Type="http://schemas.openxmlformats.org/officeDocument/2006/relationships/hyperlink" Target="https://www.monotaro.id/s028109709.html" TargetMode="External"/><Relationship Id="rId196" Type="http://schemas.openxmlformats.org/officeDocument/2006/relationships/hyperlink" Target="https://www.bd.com/resource.aspx?IDX=27408" TargetMode="External"/><Relationship Id="rId417" Type="http://schemas.openxmlformats.org/officeDocument/2006/relationships/hyperlink" Target="https://www.hain-lifescience.de/en/products/microbiology/mycobacteria/tuberculosis/fluorotype-mtbdr.html" TargetMode="External"/><Relationship Id="rId16" Type="http://schemas.openxmlformats.org/officeDocument/2006/relationships/hyperlink" Target="https://www.hirschmannlab.com/artikelgruppe/11901?parent=%7B60C3B706-491A-4B9D-9DAD-87313315A49B%7D" TargetMode="External"/><Relationship Id="rId221" Type="http://schemas.openxmlformats.org/officeDocument/2006/relationships/hyperlink" Target="https://www.witeg.de/en/products/laboratory-glassware/bottles/reagent-bottles/reagent-bottles-with-screw-cap-wide-neck-clear-glass?number=5894030" TargetMode="External"/><Relationship Id="rId263" Type="http://schemas.openxmlformats.org/officeDocument/2006/relationships/hyperlink" Target="https://www.shp-steriltechnik.de/resources/PDF/Catalogue-Laboklav.pdf" TargetMode="External"/><Relationship Id="rId319" Type="http://schemas.openxmlformats.org/officeDocument/2006/relationships/hyperlink" Target="https://www.sigmaaldrich.com/catalog/product/sigma/a3650?lang=en&amp;region=GB" TargetMode="External"/><Relationship Id="rId58" Type="http://schemas.openxmlformats.org/officeDocument/2006/relationships/hyperlink" Target="https://www.medite.de/en/portfolio/stretching-table-ots-40-3040/" TargetMode="External"/><Relationship Id="rId123" Type="http://schemas.openxmlformats.org/officeDocument/2006/relationships/hyperlink" Target="https://www.kartelllabware.com/en/products/plastilab/graduated-and-volumetric-plasticware/blue-graduated-measuring-cylinders-tall-form-class-b-1/" TargetMode="External"/><Relationship Id="rId330" Type="http://schemas.openxmlformats.org/officeDocument/2006/relationships/hyperlink" Target="https://www.bd.com/resource.aspx?IDX=22628" TargetMode="External"/><Relationship Id="rId165" Type="http://schemas.openxmlformats.org/officeDocument/2006/relationships/hyperlink" Target="https://us.vwr.com/store/product/7676424/phosphate-buffered-saline-pbs-10x-sterile-ultra-pure-grade" TargetMode="External"/><Relationship Id="rId372" Type="http://schemas.openxmlformats.org/officeDocument/2006/relationships/hyperlink" Target="https://www.molbiodiagnostics.com/product_details.php?id=59" TargetMode="External"/><Relationship Id="rId232" Type="http://schemas.openxmlformats.org/officeDocument/2006/relationships/hyperlink" Target="https://www.herenz.de/Kataloge/Englisch_2021.pdf" TargetMode="External"/><Relationship Id="rId274" Type="http://schemas.openxmlformats.org/officeDocument/2006/relationships/hyperlink" Target="https://configurator.labogeneapps.com/media/1298/mars-1200-vers-2016.pdf" TargetMode="External"/><Relationship Id="rId27" Type="http://schemas.openxmlformats.org/officeDocument/2006/relationships/hyperlink" Target="https://www.hettichlab.com/downloadcenter/Products/Datasheets/ZENTRIMIX380R_EN.pdf" TargetMode="External"/><Relationship Id="rId69" Type="http://schemas.openxmlformats.org/officeDocument/2006/relationships/hyperlink" Target="https://www.sigmaaldrich.com/catalog/product/sigma/r3501?lang=en&amp;region=GB" TargetMode="External"/><Relationship Id="rId134" Type="http://schemas.openxmlformats.org/officeDocument/2006/relationships/hyperlink" Target="https://www.hirschmannlab.com/artikelgruppe/22701" TargetMode="External"/><Relationship Id="rId80" Type="http://schemas.openxmlformats.org/officeDocument/2006/relationships/hyperlink" Target="https://heidolph-instruments.com/en/products/Shakers-Mixers/Reax-2~p1868" TargetMode="External"/><Relationship Id="rId176" Type="http://schemas.openxmlformats.org/officeDocument/2006/relationships/hyperlink" Target="https://www.cepheid.com/coronavirus-product-resources" TargetMode="External"/><Relationship Id="rId341" Type="http://schemas.openxmlformats.org/officeDocument/2006/relationships/hyperlink" Target="https://moleculardiagnostics.bd.com/bd-max-system/" TargetMode="External"/><Relationship Id="rId383" Type="http://schemas.openxmlformats.org/officeDocument/2006/relationships/hyperlink" Target="https://www.hain-lifescience.de/en/products/equipment/extraction/genoxtract.html" TargetMode="External"/><Relationship Id="rId201" Type="http://schemas.openxmlformats.org/officeDocument/2006/relationships/hyperlink" Target="https://www.bd.com/resource.aspx?IDX=27408" TargetMode="External"/><Relationship Id="rId243" Type="http://schemas.openxmlformats.org/officeDocument/2006/relationships/hyperlink" Target="https://en.soehngen.com/products/first-aid/first-aid-equipment-with-din-13169/" TargetMode="External"/><Relationship Id="rId285" Type="http://schemas.openxmlformats.org/officeDocument/2006/relationships/hyperlink" Target="https://configurator.labogeneapps.com/media/1299/mars-1500-vers-2016.pdf" TargetMode="External"/><Relationship Id="rId17" Type="http://schemas.openxmlformats.org/officeDocument/2006/relationships/hyperlink" Target="https://www.sigmaaldrich.com/catalog/product/aldrich/861030?lang=en&amp;region=GB" TargetMode="External"/><Relationship Id="rId38" Type="http://schemas.openxmlformats.org/officeDocument/2006/relationships/hyperlink" Target="https://www.ritter-medical.de/en/products/ritips/" TargetMode="External"/><Relationship Id="rId59" Type="http://schemas.openxmlformats.org/officeDocument/2006/relationships/hyperlink" Target="https://online-shop.eppendorf.com/OC-en/Manual-Liquid-Handling-44563/Manual-Pipetting--Dispensing-44564/Multipette-M4-PF-44619.html" TargetMode="External"/><Relationship Id="rId103" Type="http://schemas.openxmlformats.org/officeDocument/2006/relationships/hyperlink" Target="http://www.medentech.com/index.php?id=759" TargetMode="External"/><Relationship Id="rId124" Type="http://schemas.openxmlformats.org/officeDocument/2006/relationships/hyperlink" Target="https://www.kartelllabware.com/en/products/plastilab/graduated-and-volumetric-plasticware/blue-graduated-measuring-cylinders-tall-form-class-b-1/" TargetMode="External"/><Relationship Id="rId310" Type="http://schemas.openxmlformats.org/officeDocument/2006/relationships/hyperlink" Target="https://configurator.labogeneapps.com/media/1303/mars-pro-1500-vers-2016.pdf" TargetMode="External"/><Relationship Id="rId70" Type="http://schemas.openxmlformats.org/officeDocument/2006/relationships/hyperlink" Target="https://www.sigmaaldrich.com/catalog/product/sigma/e4630?lang=en&amp;region=GB" TargetMode="External"/><Relationship Id="rId91" Type="http://schemas.openxmlformats.org/officeDocument/2006/relationships/hyperlink" Target="https://www.nobamed.com/gb/disposable-gloves/175-4239-nobaglove-latex.html" TargetMode="External"/><Relationship Id="rId145" Type="http://schemas.openxmlformats.org/officeDocument/2006/relationships/hyperlink" Target="https://www.witeg.de/en/products/laboratory-glassware/beakers/low-form/low-form-with-spout-neutral?number=5500002S" TargetMode="External"/><Relationship Id="rId166" Type="http://schemas.openxmlformats.org/officeDocument/2006/relationships/hyperlink" Target="https://www.thermofisher.com/order/catalog/product/1323TS" TargetMode="External"/><Relationship Id="rId187" Type="http://schemas.openxmlformats.org/officeDocument/2006/relationships/hyperlink" Target="https://www.bd.com/resource.aspx?IDX=27408" TargetMode="External"/><Relationship Id="rId331" Type="http://schemas.openxmlformats.org/officeDocument/2006/relationships/hyperlink" Target="https://moleculardiagnostics.bd.com/bd-max-system/" TargetMode="External"/><Relationship Id="rId352" Type="http://schemas.openxmlformats.org/officeDocument/2006/relationships/hyperlink" Target="https://www.alphatecsystems.com/mycobacteriology/qc1-afb-slides/" TargetMode="External"/><Relationship Id="rId373" Type="http://schemas.openxmlformats.org/officeDocument/2006/relationships/hyperlink" Target="https://www.cepheid.com/en/tests/Critical-Infectious-Diseases/Xpert-MTB-XDR" TargetMode="External"/><Relationship Id="rId394" Type="http://schemas.openxmlformats.org/officeDocument/2006/relationships/hyperlink" Target="https://www.human.de/products/molecular-dx/tb-lamp/dna-extraction/" TargetMode="External"/><Relationship Id="rId408" Type="http://schemas.openxmlformats.org/officeDocument/2006/relationships/hyperlink" Target="https://www.dupont.co.uk/products/tyvek-isoclean-ic0270bwh00.html" TargetMode="External"/><Relationship Id="rId1" Type="http://schemas.openxmlformats.org/officeDocument/2006/relationships/hyperlink" Target="https://www.cepheid.com/en/tests/Critical-Infectious-Diseases/Xpert-MTB-RIF-Ultra" TargetMode="External"/><Relationship Id="rId212" Type="http://schemas.openxmlformats.org/officeDocument/2006/relationships/hyperlink" Target="https://gb.gilson.com/GBSV/catalogsearch/result/?q=F144055M" TargetMode="External"/><Relationship Id="rId233" Type="http://schemas.openxmlformats.org/officeDocument/2006/relationships/hyperlink" Target="https://www.herenz.de/Kataloge/Englisch_2021.pdf" TargetMode="External"/><Relationship Id="rId254" Type="http://schemas.openxmlformats.org/officeDocument/2006/relationships/hyperlink" Target="https://www.systec-lab.de/wp-content/uploads/2021/03/12_2020%20Systec%20Laboratory%20Autoclaves%20V-%20and%20D-Series.pdf" TargetMode="External"/><Relationship Id="rId28" Type="http://schemas.openxmlformats.org/officeDocument/2006/relationships/hyperlink" Target="https://www.hain-lifescience.de/en/products/dna-isolation/genolyse.html" TargetMode="External"/><Relationship Id="rId49" Type="http://schemas.openxmlformats.org/officeDocument/2006/relationships/hyperlink" Target="https://www.merckmillipore.com/CH/de/product/Malachite-green-oxalate-C.I.-42000,MDA_CHEM-115942?ReferrerURL=https%3A%2F%2Fwww.google.com%2F" TargetMode="External"/><Relationship Id="rId114" Type="http://schemas.openxmlformats.org/officeDocument/2006/relationships/hyperlink" Target="https://www.irmeco.de/VGKL16/pdf/en/KG16/05/04/KG16_05_04_0640.pdf" TargetMode="External"/><Relationship Id="rId275" Type="http://schemas.openxmlformats.org/officeDocument/2006/relationships/hyperlink" Target="https://configurator.labogeneapps.com/media/1298/mars-1200-vers-2016.pdf" TargetMode="External"/><Relationship Id="rId296" Type="http://schemas.openxmlformats.org/officeDocument/2006/relationships/hyperlink" Target="https://configurator.labogeneapps.com/media/1300/mars-1800-vers-2016.pdf" TargetMode="External"/><Relationship Id="rId300" Type="http://schemas.openxmlformats.org/officeDocument/2006/relationships/hyperlink" Target="https://configurator.labogeneapps.com/media/1300/mars-1800-vers-2016.pdf" TargetMode="External"/><Relationship Id="rId60" Type="http://schemas.openxmlformats.org/officeDocument/2006/relationships/hyperlink" Target="https://www.hirschmann-laborgeraete.de/en/artikelgruppe/99072" TargetMode="External"/><Relationship Id="rId81" Type="http://schemas.openxmlformats.org/officeDocument/2006/relationships/hyperlink" Target="https://www.deutsch-neumann.de/en/gas-hose" TargetMode="External"/><Relationship Id="rId135" Type="http://schemas.openxmlformats.org/officeDocument/2006/relationships/hyperlink" Target="https://www.hirschmannlab.com/artikelgruppe/22701" TargetMode="External"/><Relationship Id="rId156" Type="http://schemas.openxmlformats.org/officeDocument/2006/relationships/hyperlink" Target="https://ie.vwr.com/store/product/568444/racks-for-test-tubes" TargetMode="External"/><Relationship Id="rId177" Type="http://schemas.openxmlformats.org/officeDocument/2006/relationships/hyperlink" Target="https://www.hain-lifescience.de/en/products/microbiology/mycobacteria/tuberculosis/genotype-mtbdrplus.html" TargetMode="External"/><Relationship Id="rId198" Type="http://schemas.openxmlformats.org/officeDocument/2006/relationships/hyperlink" Target="https://www.bd.com/resource.aspx?IDX=27408" TargetMode="External"/><Relationship Id="rId321" Type="http://schemas.openxmlformats.org/officeDocument/2006/relationships/hyperlink" Target="https://www.hain-lifescience.de/en/products/microbiology/mycobacteria/tuberculosis/genotype-mtbc.html" TargetMode="External"/><Relationship Id="rId342" Type="http://schemas.openxmlformats.org/officeDocument/2006/relationships/hyperlink" Target="https://www.bd.com/resource.aspx?IDX=35759" TargetMode="External"/><Relationship Id="rId363" Type="http://schemas.openxmlformats.org/officeDocument/2006/relationships/hyperlink" Target="https://www.olympus-lifescience.com/en/microscopes/upright/cx23/" TargetMode="External"/><Relationship Id="rId384" Type="http://schemas.openxmlformats.org/officeDocument/2006/relationships/hyperlink" Target="https://www.hain-lifescience.de/en/products/dna-isolation/fluorolyse.html" TargetMode="External"/><Relationship Id="rId419" Type="http://schemas.openxmlformats.org/officeDocument/2006/relationships/hyperlink" Target="https://www.bruker.com/en/products-and-solutions/microbiology-and-diagnostics/molecular-diagnostics/liquidarray-mtb-xdr-ver-1.html" TargetMode="External"/><Relationship Id="rId202" Type="http://schemas.openxmlformats.org/officeDocument/2006/relationships/hyperlink" Target="https://www.bd.com/resource.aspx?IDX=27408" TargetMode="External"/><Relationship Id="rId223" Type="http://schemas.openxmlformats.org/officeDocument/2006/relationships/hyperlink" Target="https://biosan.lv/products/den-1/" TargetMode="External"/><Relationship Id="rId244" Type="http://schemas.openxmlformats.org/officeDocument/2006/relationships/hyperlink" Target="https://productcatalogue.bode-chemie.com/products/hands/sterillium_classic_pure.php" TargetMode="External"/><Relationship Id="rId18" Type="http://schemas.openxmlformats.org/officeDocument/2006/relationships/hyperlink" Target="https://www.carlroth.com/com/en/a-to-z/ethanol/p/0911.8" TargetMode="External"/><Relationship Id="rId39" Type="http://schemas.openxmlformats.org/officeDocument/2006/relationships/hyperlink" Target="https://www.ritter-medical.de/en/products/ritips/" TargetMode="External"/><Relationship Id="rId265" Type="http://schemas.openxmlformats.org/officeDocument/2006/relationships/hyperlink" Target="https://www.shp-steriltechnik.de/resources/PDF/Catalogue-Laboklav.pdf" TargetMode="External"/><Relationship Id="rId286" Type="http://schemas.openxmlformats.org/officeDocument/2006/relationships/hyperlink" Target="https://configurator.labogeneapps.com/media/1299/mars-1500-vers-2016.pdf" TargetMode="External"/><Relationship Id="rId50" Type="http://schemas.openxmlformats.org/officeDocument/2006/relationships/hyperlink" Target="https://www.carlroth.com/de/de/von-a-bis-z/di-natriumhydrogenphosphat-dodecahydrat/p/n350.1" TargetMode="External"/><Relationship Id="rId104" Type="http://schemas.openxmlformats.org/officeDocument/2006/relationships/hyperlink" Target="https://productcatalogue.bode-chemie.com/products/hands/baktolin_pure.php" TargetMode="External"/><Relationship Id="rId125" Type="http://schemas.openxmlformats.org/officeDocument/2006/relationships/hyperlink" Target="https://www.kartelllabware.com/en/products/plastilab/graduated-and-volumetric-plasticware/blue-graduated-measuring-cylinders-tall-form-class-b-1/" TargetMode="External"/><Relationship Id="rId146" Type="http://schemas.openxmlformats.org/officeDocument/2006/relationships/hyperlink" Target="https://www.witeg.de/en/products/laboratory-glassware/beakers/low-form/low-form-with-spout-neutral?number=5500002S" TargetMode="External"/><Relationship Id="rId167" Type="http://schemas.openxmlformats.org/officeDocument/2006/relationships/hyperlink" Target="https://www.thermofisher.com/order/catalog/product/1323TS" TargetMode="External"/><Relationship Id="rId188" Type="http://schemas.openxmlformats.org/officeDocument/2006/relationships/hyperlink" Target="https://legacy.bd.com/ds/technicalCenter/inserts/L000180JAA(04).pdf" TargetMode="External"/><Relationship Id="rId311" Type="http://schemas.openxmlformats.org/officeDocument/2006/relationships/hyperlink" Target="https://configurator.labogeneapps.com/media/1304/mars-pro-1800-vers-2016.pdf" TargetMode="External"/><Relationship Id="rId332" Type="http://schemas.openxmlformats.org/officeDocument/2006/relationships/hyperlink" Target="https://moleculardiagnostics.bd.com/bd-max-system/" TargetMode="External"/><Relationship Id="rId353" Type="http://schemas.openxmlformats.org/officeDocument/2006/relationships/hyperlink" Target="http://www.ycfzbl.com/" TargetMode="External"/><Relationship Id="rId374" Type="http://schemas.openxmlformats.org/officeDocument/2006/relationships/hyperlink" Target="https://www.cepheid.com/Package%20Insert%20Files/c9b3f4-301-1520-Rev-C-Xpert-Calibration-PI---US-Version-Print-.pdf" TargetMode="External"/><Relationship Id="rId395" Type="http://schemas.openxmlformats.org/officeDocument/2006/relationships/hyperlink" Target="https://www.human.de/products/molecular-dx/tb-lamp/" TargetMode="External"/><Relationship Id="rId409" Type="http://schemas.openxmlformats.org/officeDocument/2006/relationships/hyperlink" Target="https://www.dupont.co.uk/products/tyvek-isoclean-ic0270bwh00.html" TargetMode="External"/><Relationship Id="rId71" Type="http://schemas.openxmlformats.org/officeDocument/2006/relationships/hyperlink" Target="https://www.sigmaaldrich.com/catalog/substance/levofloxacin3613710098685411?lang=en&amp;region=GB" TargetMode="External"/><Relationship Id="rId92" Type="http://schemas.openxmlformats.org/officeDocument/2006/relationships/hyperlink" Target="https://www.nobamed.com/gb/surgical-gowns/268-3544-nobadress-comfort.html" TargetMode="External"/><Relationship Id="rId213" Type="http://schemas.openxmlformats.org/officeDocument/2006/relationships/hyperlink" Target="https://gb.gilson.com/GBSV/catalogsearch/result/?q=F144056M" TargetMode="External"/><Relationship Id="rId234" Type="http://schemas.openxmlformats.org/officeDocument/2006/relationships/hyperlink" Target="https://www.herenz.de/Kataloge/Englisch_2021.pdf" TargetMode="External"/><Relationship Id="rId420" Type="http://schemas.openxmlformats.org/officeDocument/2006/relationships/printerSettings" Target="../printerSettings/printerSettings2.bin"/><Relationship Id="rId2" Type="http://schemas.openxmlformats.org/officeDocument/2006/relationships/hyperlink" Target="https://www.globalpointofcare.abbott/en/product-details/determine-tb-lam.html" TargetMode="External"/><Relationship Id="rId29" Type="http://schemas.openxmlformats.org/officeDocument/2006/relationships/hyperlink" Target="https://www.hain-lifescience.de/en/products/microbiology/mycobacteria/tuberculosis/genotype-mtbdrplus.html" TargetMode="External"/><Relationship Id="rId255" Type="http://schemas.openxmlformats.org/officeDocument/2006/relationships/hyperlink" Target="https://www.shp-steriltechnik.de/resources/PDF/Catalogue-Laboklav.pdf" TargetMode="External"/><Relationship Id="rId276" Type="http://schemas.openxmlformats.org/officeDocument/2006/relationships/hyperlink" Target="https://configurator.labogeneapps.com/media/1298/mars-1200-vers-2016.pdf" TargetMode="External"/><Relationship Id="rId297" Type="http://schemas.openxmlformats.org/officeDocument/2006/relationships/hyperlink" Target="https://configurator.labogeneapps.com/media/1300/mars-1800-vers-2016.pdf" TargetMode="External"/><Relationship Id="rId40" Type="http://schemas.openxmlformats.org/officeDocument/2006/relationships/hyperlink" Target="https://www.thermofisher.com/order/catalog/product/2079" TargetMode="External"/><Relationship Id="rId115" Type="http://schemas.openxmlformats.org/officeDocument/2006/relationships/hyperlink" Target="https://www.usbeck.eu/en/index.php?artikel&amp;gruppe=2800" TargetMode="External"/><Relationship Id="rId136" Type="http://schemas.openxmlformats.org/officeDocument/2006/relationships/hyperlink" Target="https://www.hirschmannlab.com/artikelgruppe/22701" TargetMode="External"/><Relationship Id="rId157" Type="http://schemas.openxmlformats.org/officeDocument/2006/relationships/hyperlink" Target="https://www.victronenergy.com/solar-pv-panels/bluesolar-panels" TargetMode="External"/><Relationship Id="rId178" Type="http://schemas.openxmlformats.org/officeDocument/2006/relationships/hyperlink" Target="https://legacy.bd.com/resource.aspx?IDX=20666" TargetMode="External"/><Relationship Id="rId301" Type="http://schemas.openxmlformats.org/officeDocument/2006/relationships/hyperlink" Target="https://configurator.labogeneapps.com/media/1300/mars-1800-vers-2016.pdf" TargetMode="External"/><Relationship Id="rId322" Type="http://schemas.openxmlformats.org/officeDocument/2006/relationships/hyperlink" Target="https://www.hain-lifescience.de/en/products/microbiology/mycobacteria/ntm/genotype-ntm-dr.html" TargetMode="External"/><Relationship Id="rId343" Type="http://schemas.openxmlformats.org/officeDocument/2006/relationships/hyperlink" Target="https://www.bd.com/en-us/products-and-solutions/products/product-page.437519" TargetMode="External"/><Relationship Id="rId364" Type="http://schemas.openxmlformats.org/officeDocument/2006/relationships/hyperlink" Target="https://www.olympus-lifescience.com/en/microscopes/upright/cx23/" TargetMode="External"/><Relationship Id="rId61" Type="http://schemas.openxmlformats.org/officeDocument/2006/relationships/hyperlink" Target="https://online-shop.eppendorf.com/OC-en/Manual-Liquid-Handling-44563/Manual-Pipetting--Dispensing-44564/MultipetteE3-E3x-PF-135444.html" TargetMode="External"/><Relationship Id="rId82" Type="http://schemas.openxmlformats.org/officeDocument/2006/relationships/hyperlink" Target="https://www.merckmillipore.com/CH/en/product/N-Acetyl-L-cysteine,MDA_CHEM-112422" TargetMode="External"/><Relationship Id="rId199" Type="http://schemas.openxmlformats.org/officeDocument/2006/relationships/hyperlink" Target="https://www.bd.com/resource.aspx?IDX=27408" TargetMode="External"/><Relationship Id="rId203" Type="http://schemas.openxmlformats.org/officeDocument/2006/relationships/hyperlink" Target="http://www.solone.in/docs/blood-culture.pdf" TargetMode="External"/><Relationship Id="rId385" Type="http://schemas.openxmlformats.org/officeDocument/2006/relationships/hyperlink" Target="https://www.fishersci.be/shop/products/duroplan-borosilicate-petri-dishes-2/11748001" TargetMode="External"/><Relationship Id="rId19" Type="http://schemas.openxmlformats.org/officeDocument/2006/relationships/hyperlink" Target="https://www.sigmaaldrich.com/catalog/product/mm/100206?lang=en&amp;region=GB" TargetMode="External"/><Relationship Id="rId224" Type="http://schemas.openxmlformats.org/officeDocument/2006/relationships/hyperlink" Target="https://online-shop.eppendorf.com/OC-en/Manual-Liquid-Handling-44563/Pipette-Tips-44569/Combitips-advanced-PF-18250.html" TargetMode="External"/><Relationship Id="rId245" Type="http://schemas.openxmlformats.org/officeDocument/2006/relationships/hyperlink" Target="https://www.buerkle.de/en/spray-bottle" TargetMode="External"/><Relationship Id="rId266" Type="http://schemas.openxmlformats.org/officeDocument/2006/relationships/hyperlink" Target="https://www.shp-steriltechnik.de/resources/PDF/Catalogue-Laboklav.pdf" TargetMode="External"/><Relationship Id="rId287" Type="http://schemas.openxmlformats.org/officeDocument/2006/relationships/hyperlink" Target="https://configurator.labogeneapps.com/media/1302/mars-pro-1200-vers-2016.pdf" TargetMode="External"/><Relationship Id="rId410" Type="http://schemas.openxmlformats.org/officeDocument/2006/relationships/hyperlink" Target="https://www.cepheid.com/en/systems/Multiplexing" TargetMode="External"/><Relationship Id="rId30" Type="http://schemas.openxmlformats.org/officeDocument/2006/relationships/hyperlink" Target="https://www.hain-lifescience.de/en/products/microbiology/mycobacteria/tuberculosis/genotype-mtbdrsl.html" TargetMode="External"/><Relationship Id="rId105" Type="http://schemas.openxmlformats.org/officeDocument/2006/relationships/hyperlink" Target="https://productcatalogue.bode-chemie.com/products/instruments/bomix_plus.php" TargetMode="External"/><Relationship Id="rId126" Type="http://schemas.openxmlformats.org/officeDocument/2006/relationships/hyperlink" Target="https://www.kartelllabware.com/en/products/plastilab/graduated-and-volumetric-plasticware/blue-graduated-measuring-cylinders-tall-form-class-b-1/" TargetMode="External"/><Relationship Id="rId147" Type="http://schemas.openxmlformats.org/officeDocument/2006/relationships/hyperlink" Target="https://www.witeg.de/en/products/laboratory-glassware/beakers/low-form/low-form-with-spout-neutral?number=5500002S" TargetMode="External"/><Relationship Id="rId168" Type="http://schemas.openxmlformats.org/officeDocument/2006/relationships/hyperlink" Target="https://www.thermofisher.com/order/catalog/product/1323TS" TargetMode="External"/><Relationship Id="rId312" Type="http://schemas.openxmlformats.org/officeDocument/2006/relationships/hyperlink" Target="https://configurator.labogeneapps.com/media/1304/mars-pro-1800-vers-2016.pdf" TargetMode="External"/><Relationship Id="rId333" Type="http://schemas.openxmlformats.org/officeDocument/2006/relationships/hyperlink" Target="https://moleculardiagnostics.bd.com/bd-max-system/" TargetMode="External"/><Relationship Id="rId354" Type="http://schemas.openxmlformats.org/officeDocument/2006/relationships/hyperlink" Target="http://www.cspharmchem.com/" TargetMode="External"/><Relationship Id="rId51" Type="http://schemas.openxmlformats.org/officeDocument/2006/relationships/hyperlink" Target="https://www.sigmaaldrich.com/catalog/product/mm/115363?lang=en&amp;region=GB&amp;cm_sp=Insite-_-rvRecBlock_recentlyViewed_userHistory-_-recentlyViewed5-4" TargetMode="External"/><Relationship Id="rId72" Type="http://schemas.openxmlformats.org/officeDocument/2006/relationships/hyperlink" Target="https://www.sigmaaldrich.com/catalog/product/sigma/pz0014?lang=en&amp;region=GB" TargetMode="External"/><Relationship Id="rId93" Type="http://schemas.openxmlformats.org/officeDocument/2006/relationships/hyperlink" Target="https://www.nobamed.com/gb/surgical-gowns/268-3544-nobadress-comfort.html" TargetMode="External"/><Relationship Id="rId189" Type="http://schemas.openxmlformats.org/officeDocument/2006/relationships/hyperlink" Target="https://www.bd.com/resource.aspx?IDX=27408" TargetMode="External"/><Relationship Id="rId375" Type="http://schemas.openxmlformats.org/officeDocument/2006/relationships/hyperlink" Target="https://www.micro-shop.zeiss.com/en/dk/system/primostar+1-primostar+1-upright+microscopes/10336/" TargetMode="External"/><Relationship Id="rId396" Type="http://schemas.openxmlformats.org/officeDocument/2006/relationships/hyperlink" Target="https://www.human.de/products/molecular-dx/isothermal-amplification/instruments-primary-district-labs-level-i-ii/humaloop-t-mtbc/" TargetMode="External"/><Relationship Id="rId3" Type="http://schemas.openxmlformats.org/officeDocument/2006/relationships/hyperlink" Target="https://www.upspowercom.com/UPS-VGD.jsp" TargetMode="External"/><Relationship Id="rId214" Type="http://schemas.openxmlformats.org/officeDocument/2006/relationships/hyperlink" Target="https://gb.gilson.com/GBSV/catalogsearch/result/?q=F144057M" TargetMode="External"/><Relationship Id="rId235" Type="http://schemas.openxmlformats.org/officeDocument/2006/relationships/hyperlink" Target="https://www.herenz.de/Kataloge/Englisch_2021.pdf" TargetMode="External"/><Relationship Id="rId256" Type="http://schemas.openxmlformats.org/officeDocument/2006/relationships/hyperlink" Target="https://www.shp-steriltechnik.de/resources/PDF/Catalogue-Laboklav.pdf" TargetMode="External"/><Relationship Id="rId277" Type="http://schemas.openxmlformats.org/officeDocument/2006/relationships/hyperlink" Target="https://configurator.labogeneapps.com/media/1298/mars-1200-vers-2016.pdf" TargetMode="External"/><Relationship Id="rId298" Type="http://schemas.openxmlformats.org/officeDocument/2006/relationships/hyperlink" Target="https://configurator.labogeneapps.com/media/1300/mars-1800-vers-2016.pdf" TargetMode="External"/><Relationship Id="rId400" Type="http://schemas.openxmlformats.org/officeDocument/2006/relationships/hyperlink" Target="https://www.cepheid.com/en-CH/systems/genexpert-family-of-systems/genexpert-system.html" TargetMode="External"/><Relationship Id="rId421" Type="http://schemas.openxmlformats.org/officeDocument/2006/relationships/drawing" Target="../drawings/drawing2.xml"/><Relationship Id="rId116" Type="http://schemas.openxmlformats.org/officeDocument/2006/relationships/hyperlink" Target="https://tempshield.com/products/waterproof-cryo-gloves?variant=12515021389890" TargetMode="External"/><Relationship Id="rId137" Type="http://schemas.openxmlformats.org/officeDocument/2006/relationships/hyperlink" Target="https://www.hirschmannlab.com/artikelgruppe/22701" TargetMode="External"/><Relationship Id="rId158" Type="http://schemas.openxmlformats.org/officeDocument/2006/relationships/hyperlink" Target="https://www.molbiodiagnostics.com/product_details.php?id=45" TargetMode="External"/><Relationship Id="rId302" Type="http://schemas.openxmlformats.org/officeDocument/2006/relationships/hyperlink" Target="https://configurator.labogeneapps.com/media/1300/mars-1800-vers-2016.pdf" TargetMode="External"/><Relationship Id="rId323" Type="http://schemas.openxmlformats.org/officeDocument/2006/relationships/hyperlink" Target="https://www.hain-lifescience.de/en/products/equipment/hybridization/gt-blot-48.html" TargetMode="External"/><Relationship Id="rId344" Type="http://schemas.openxmlformats.org/officeDocument/2006/relationships/hyperlink" Target="https://www.bd.com/en-us/products-and-solutions/products/product-page.437519" TargetMode="External"/><Relationship Id="rId20" Type="http://schemas.openxmlformats.org/officeDocument/2006/relationships/hyperlink" Target="https://www.witeg.de/en/products/laboratory-equipment/heating/dry-bath-incubator/dry-bath-incubator-h-20-1-block-up-to-1500c" TargetMode="External"/><Relationship Id="rId41" Type="http://schemas.openxmlformats.org/officeDocument/2006/relationships/hyperlink" Target="http://ratiolab.com/en/167-96-well-pcr-racks" TargetMode="External"/><Relationship Id="rId62" Type="http://schemas.openxmlformats.org/officeDocument/2006/relationships/hyperlink" Target="https://www.upspowercom.com/UPS-VGD.jsp" TargetMode="External"/><Relationship Id="rId83" Type="http://schemas.openxmlformats.org/officeDocument/2006/relationships/hyperlink" Target="https://www.carlroth.com/com/en/tri-sodium-citrate-dihydrate/p/hn12.1" TargetMode="External"/><Relationship Id="rId179" Type="http://schemas.openxmlformats.org/officeDocument/2006/relationships/hyperlink" Target="https://legacy.bd.com/ds/technicalCenter/inserts/L007464(11).pdf" TargetMode="External"/><Relationship Id="rId365" Type="http://schemas.openxmlformats.org/officeDocument/2006/relationships/hyperlink" Target="https://www.olympus-lifescience.com/en/microscopes/upright/cx23/" TargetMode="External"/><Relationship Id="rId386" Type="http://schemas.openxmlformats.org/officeDocument/2006/relationships/hyperlink" Target="https://www.human.de/products/molecular-dx/isothermal-amplification/instruments-primary-district-labs-level-i-ii/humaloop-t-mtbc/?sword_list%5b%5d=loop&amp;no_cache=1" TargetMode="External"/><Relationship Id="rId190" Type="http://schemas.openxmlformats.org/officeDocument/2006/relationships/hyperlink" Target="https://www.bd.com/resource.aspx?IDX=28198" TargetMode="External"/><Relationship Id="rId204" Type="http://schemas.openxmlformats.org/officeDocument/2006/relationships/hyperlink" Target="https://www.bd.com/resource.aspx?IDX=27408" TargetMode="External"/><Relationship Id="rId225" Type="http://schemas.openxmlformats.org/officeDocument/2006/relationships/hyperlink" Target="https://www.corning.com/catalog/cls/documents/product-information-sheets/CLS-LH-367_DL.pdf" TargetMode="External"/><Relationship Id="rId246" Type="http://schemas.openxmlformats.org/officeDocument/2006/relationships/hyperlink" Target="https://www.borer.ch/pdf_files.php?type=prodinfo&amp;file=pdf_files/Laboratory/english/Product%20datasheets/deconex_22_HPF-x_EN.pdf" TargetMode="External"/><Relationship Id="rId267" Type="http://schemas.openxmlformats.org/officeDocument/2006/relationships/hyperlink" Target="https://www.shp-steriltechnik.de/resources/PDF/Catalogue-Laboklav.pdf" TargetMode="External"/><Relationship Id="rId288" Type="http://schemas.openxmlformats.org/officeDocument/2006/relationships/hyperlink" Target="https://configurator.labogeneapps.com/media/1302/mars-pro-1200-vers-2016.pdf" TargetMode="External"/><Relationship Id="rId411" Type="http://schemas.openxmlformats.org/officeDocument/2006/relationships/hyperlink" Target="https://www.cepheid.com/en/systems/Multiplexing" TargetMode="External"/><Relationship Id="rId106" Type="http://schemas.openxmlformats.org/officeDocument/2006/relationships/hyperlink" Target="https://productcatalogue.bode-chemie.com/products/surface/bacillol_af.php" TargetMode="External"/><Relationship Id="rId127" Type="http://schemas.openxmlformats.org/officeDocument/2006/relationships/hyperlink" Target="https://www.kartelllabware.com/en/products/plastilab/graduated-and-volumetric-plasticware/blue-graduated-measuring-cylinders-tall-form-class-b-1/" TargetMode="External"/><Relationship Id="rId313" Type="http://schemas.openxmlformats.org/officeDocument/2006/relationships/hyperlink" Target="https://configurator.labogeneapps.com/media/1304/mars-pro-1800-vers-2016.pdf" TargetMode="External"/><Relationship Id="rId10" Type="http://schemas.openxmlformats.org/officeDocument/2006/relationships/hyperlink" Target="https://www.molbiodiagnostics.com/product_details.php?id=49" TargetMode="External"/><Relationship Id="rId31" Type="http://schemas.openxmlformats.org/officeDocument/2006/relationships/hyperlink" Target="https://www.hain-lifescience.de/en/products/microbiology/mycobacteria/ntm/genotype-mycobacterium-cm.html" TargetMode="External"/><Relationship Id="rId52" Type="http://schemas.openxmlformats.org/officeDocument/2006/relationships/hyperlink" Target="https://www.witeg.de/en/products/consumables/accessories/inoculation-tools/inoculating-loop-oe-3-mm" TargetMode="External"/><Relationship Id="rId73" Type="http://schemas.openxmlformats.org/officeDocument/2006/relationships/hyperlink" Target="https://www.sigmaaldrich.com/catalog/product/sigma/c8895?lang=en&amp;region=GB" TargetMode="External"/><Relationship Id="rId94" Type="http://schemas.openxmlformats.org/officeDocument/2006/relationships/hyperlink" Target="https://www.nobamed.com/gb/surgical-gowns/268-3544-nobadress-comfort.html" TargetMode="External"/><Relationship Id="rId148" Type="http://schemas.openxmlformats.org/officeDocument/2006/relationships/hyperlink" Target="https://www.kartelllabware.com/en/products/plastilab/pipettes-and-accessories/pipette-burette-rinsing-set-automatic/" TargetMode="External"/><Relationship Id="rId169" Type="http://schemas.openxmlformats.org/officeDocument/2006/relationships/hyperlink" Target="https://www.thermofisher.com/order/catalog/product/1323TS" TargetMode="External"/><Relationship Id="rId334" Type="http://schemas.openxmlformats.org/officeDocument/2006/relationships/hyperlink" Target="https://moleculardiagnostics.bd.com/bd-max-system/" TargetMode="External"/><Relationship Id="rId355" Type="http://schemas.openxmlformats.org/officeDocument/2006/relationships/hyperlink" Target="http://www.cspharmchem.com/" TargetMode="External"/><Relationship Id="rId376" Type="http://schemas.openxmlformats.org/officeDocument/2006/relationships/hyperlink" Target="https://www.micro-shop.zeiss.com/en/dk/system/primostar+1-primostar+1-upright+microscopes/10336/" TargetMode="External"/><Relationship Id="rId397" Type="http://schemas.openxmlformats.org/officeDocument/2006/relationships/hyperlink" Target="https://www.cepheid.com/en-CH/systems/genexpert-family-of-systems/genexpert-system.html" TargetMode="External"/><Relationship Id="rId4" Type="http://schemas.openxmlformats.org/officeDocument/2006/relationships/hyperlink" Target="https://www.upspowercom.com/UPS-VGD.jsp" TargetMode="External"/><Relationship Id="rId180" Type="http://schemas.openxmlformats.org/officeDocument/2006/relationships/hyperlink" Target="https://legacy.bd.com/europe/regulatory/Assets/IFU/Difco_BBL/212240.pdf" TargetMode="External"/><Relationship Id="rId215" Type="http://schemas.openxmlformats.org/officeDocument/2006/relationships/hyperlink" Target="https://gb.gilson.com/GBSV/catalogsearch/result/?q=F144058M" TargetMode="External"/><Relationship Id="rId236" Type="http://schemas.openxmlformats.org/officeDocument/2006/relationships/hyperlink" Target="https://www.herenz.de/Kataloge/Englisch_2021.pdf" TargetMode="External"/><Relationship Id="rId257" Type="http://schemas.openxmlformats.org/officeDocument/2006/relationships/hyperlink" Target="https://www.shp-steriltechnik.de/resources/PDF/Catalogue-Laboklav.pdf" TargetMode="External"/><Relationship Id="rId278" Type="http://schemas.openxmlformats.org/officeDocument/2006/relationships/hyperlink" Target="https://configurator.labogeneapps.com/media/1298/mars-1200-vers-2016.pdf" TargetMode="External"/><Relationship Id="rId401" Type="http://schemas.openxmlformats.org/officeDocument/2006/relationships/hyperlink" Target="https://www.bd.com/en-us/products-and-solutions/products/product-page.442818" TargetMode="External"/><Relationship Id="rId303" Type="http://schemas.openxmlformats.org/officeDocument/2006/relationships/hyperlink" Target="https://configurator.labogeneapps.com/media/1303/mars-pro-1500-vers-2016.pdf" TargetMode="External"/><Relationship Id="rId42" Type="http://schemas.openxmlformats.org/officeDocument/2006/relationships/hyperlink" Target="https://us.vwr.com/store/product/7978910/nalgene-quick-chill-unit-thermo-scientific" TargetMode="External"/><Relationship Id="rId84" Type="http://schemas.openxmlformats.org/officeDocument/2006/relationships/hyperlink" Target="https://www.carlroth.com/de/en/general-reagents/sodium-chloride/p/p029.2" TargetMode="External"/><Relationship Id="rId138" Type="http://schemas.openxmlformats.org/officeDocument/2006/relationships/hyperlink" Target="https://www.hirschmannlab.com/artikelgruppe/22701" TargetMode="External"/><Relationship Id="rId345" Type="http://schemas.openxmlformats.org/officeDocument/2006/relationships/hyperlink" Target="https://www.fda.gov/media/136816/download" TargetMode="External"/><Relationship Id="rId387" Type="http://schemas.openxmlformats.org/officeDocument/2006/relationships/hyperlink" Target="https://www.human.de/products/molecular-dx/service-support/" TargetMode="External"/><Relationship Id="rId191" Type="http://schemas.openxmlformats.org/officeDocument/2006/relationships/hyperlink" Target="https://www.humeau.com/media/blfa_files/TC_MGIT-OADC_41624511602_EN_030820.pdf" TargetMode="External"/><Relationship Id="rId205" Type="http://schemas.openxmlformats.org/officeDocument/2006/relationships/hyperlink" Target="https://www.bd.com/resource.aspx?IDX=27408" TargetMode="External"/><Relationship Id="rId247" Type="http://schemas.openxmlformats.org/officeDocument/2006/relationships/hyperlink" Target="https://www.sollatek.com/wp-content/uploads/2020/04/SVS-brochure-2020-April-2020.pdf" TargetMode="External"/><Relationship Id="rId412" Type="http://schemas.openxmlformats.org/officeDocument/2006/relationships/hyperlink" Target="https://www.cepheid.com/en/systems/Multiplexing" TargetMode="External"/><Relationship Id="rId107" Type="http://schemas.openxmlformats.org/officeDocument/2006/relationships/hyperlink" Target="https://www.sarstedt.com/en/products/diagnostic/multi-safe/boxes/product/dmsarproducts/specificationPdf/Product/77.1515/" TargetMode="External"/><Relationship Id="rId289" Type="http://schemas.openxmlformats.org/officeDocument/2006/relationships/hyperlink" Target="https://configurator.labogeneapps.com/media/1302/mars-pro-1200-vers-2016.pdf" TargetMode="External"/><Relationship Id="rId11" Type="http://schemas.openxmlformats.org/officeDocument/2006/relationships/hyperlink" Target="https://www.molbiodiagnostics.com/product_details.php?id=1" TargetMode="External"/><Relationship Id="rId53" Type="http://schemas.openxmlformats.org/officeDocument/2006/relationships/hyperlink" Target="https://shop.gbo.com/en/england/products/bioscience/microbiology-bacteriology/disposable-inoculation-loops-needles/731171.html" TargetMode="External"/><Relationship Id="rId149" Type="http://schemas.openxmlformats.org/officeDocument/2006/relationships/hyperlink" Target="https://www.carlroth.com/com/en/desiccators/desiccator-set-duran-novus-with-tube-%28ns-24-29%29-stopcock-in-the-lid/p/etp5.1" TargetMode="External"/><Relationship Id="rId314" Type="http://schemas.openxmlformats.org/officeDocument/2006/relationships/hyperlink" Target="https://configurator.labogeneapps.com/media/1304/mars-pro-1800-vers-2016.pdf" TargetMode="External"/><Relationship Id="rId356" Type="http://schemas.openxmlformats.org/officeDocument/2006/relationships/hyperlink" Target="https://www.sz-sinomedevice.com/mechanical-timer.html%20&#8206;" TargetMode="External"/><Relationship Id="rId398" Type="http://schemas.openxmlformats.org/officeDocument/2006/relationships/hyperlink" Target="https://www.cepheid.com/en-CH/systems/genexpert-family-of-systems/genexpert-system.html" TargetMode="External"/><Relationship Id="rId95" Type="http://schemas.openxmlformats.org/officeDocument/2006/relationships/hyperlink" Target="https://www.nobamed.com/gb/surgical-masks-caps-and-socks/274-3586-uberschuhe.html" TargetMode="External"/><Relationship Id="rId160" Type="http://schemas.openxmlformats.org/officeDocument/2006/relationships/hyperlink" Target="https://ch.gilson.com/CHSV/universal-multichannel-stand.html" TargetMode="External"/><Relationship Id="rId216" Type="http://schemas.openxmlformats.org/officeDocument/2006/relationships/hyperlink" Target="https://gb.gilson.com/GBSV/catalogsearch/result/?q=F144059M" TargetMode="External"/><Relationship Id="rId258" Type="http://schemas.openxmlformats.org/officeDocument/2006/relationships/hyperlink" Target="https://www.shp-steriltechnik.de/resources/PDF/Catalogue-Laboklav.pdf" TargetMode="External"/><Relationship Id="rId22" Type="http://schemas.openxmlformats.org/officeDocument/2006/relationships/hyperlink" Target="https://www.hettichlab.com/en/product/rotina-380-380-r/" TargetMode="External"/><Relationship Id="rId64" Type="http://schemas.openxmlformats.org/officeDocument/2006/relationships/hyperlink" Target="https://www.thermofisher.com/order/catalog/product/R20421" TargetMode="External"/><Relationship Id="rId118" Type="http://schemas.openxmlformats.org/officeDocument/2006/relationships/hyperlink" Target="http://www.phoenix-instrument.de/PDF/Electrochemistry.pdf" TargetMode="External"/><Relationship Id="rId325" Type="http://schemas.openxmlformats.org/officeDocument/2006/relationships/hyperlink" Target="https://www.greisinger.de/p/neuheiten/g-1200-ge/482458/" TargetMode="External"/><Relationship Id="rId367" Type="http://schemas.openxmlformats.org/officeDocument/2006/relationships/hyperlink" Target="https://www.euromex.com/en/products/applications/86129-un1/" TargetMode="External"/><Relationship Id="rId171" Type="http://schemas.openxmlformats.org/officeDocument/2006/relationships/hyperlink" Target="https://www.thermofisher.com/order/catalog/product/1323TS" TargetMode="External"/><Relationship Id="rId227" Type="http://schemas.openxmlformats.org/officeDocument/2006/relationships/hyperlink" Target="https://www.bmedicalsystems.com/en/product/rcw8/" TargetMode="External"/><Relationship Id="rId269" Type="http://schemas.openxmlformats.org/officeDocument/2006/relationships/hyperlink" Target="https://www.shp-steriltechnik.de/resources/PDF/Catalogue-Laboklav.pdf" TargetMode="External"/><Relationship Id="rId33" Type="http://schemas.openxmlformats.org/officeDocument/2006/relationships/hyperlink" Target="http://neptunescientific.com/products/pipette-tips/filter-tips/" TargetMode="External"/><Relationship Id="rId129" Type="http://schemas.openxmlformats.org/officeDocument/2006/relationships/hyperlink" Target="https://shop.brand.de/en/p347" TargetMode="External"/><Relationship Id="rId280" Type="http://schemas.openxmlformats.org/officeDocument/2006/relationships/hyperlink" Target="https://configurator.labogeneapps.com/media/1299/mars-1500-vers-2016.pdf" TargetMode="External"/><Relationship Id="rId336" Type="http://schemas.openxmlformats.org/officeDocument/2006/relationships/hyperlink" Target="https://www.bd.com/resource.aspx?IDX=35759" TargetMode="External"/><Relationship Id="rId75" Type="http://schemas.openxmlformats.org/officeDocument/2006/relationships/hyperlink" Target="https://www.sigmaaldrich.com/catalog/product/sigma/e6005?lang=en&amp;region=GB" TargetMode="External"/><Relationship Id="rId140" Type="http://schemas.openxmlformats.org/officeDocument/2006/relationships/hyperlink" Target="https://ch.vwr.com/store/product/it/9873355/laboratory-bottles-narrow-neck-with-screw-cap" TargetMode="External"/><Relationship Id="rId182" Type="http://schemas.openxmlformats.org/officeDocument/2006/relationships/hyperlink" Target="https://legacy.bd.com/europe/regulatory/Assets/IFU/Difco_BBL/212351.pdf" TargetMode="External"/><Relationship Id="rId378" Type="http://schemas.openxmlformats.org/officeDocument/2006/relationships/hyperlink" Target="https://moleculardiagnostics.bd.com/bd-max-system/" TargetMode="External"/><Relationship Id="rId403" Type="http://schemas.openxmlformats.org/officeDocument/2006/relationships/hyperlink" Target="https://www.xtpower.de/XT-20000QC3/" TargetMode="External"/><Relationship Id="rId6" Type="http://schemas.openxmlformats.org/officeDocument/2006/relationships/hyperlink" Target="https://www.molbiodiagnostics.com/product_details.php?id=25" TargetMode="External"/><Relationship Id="rId238" Type="http://schemas.openxmlformats.org/officeDocument/2006/relationships/hyperlink" Target="https://www.witeg.de/en/detail/index/sArticle/3024" TargetMode="External"/><Relationship Id="rId291" Type="http://schemas.openxmlformats.org/officeDocument/2006/relationships/hyperlink" Target="https://configurator.labogeneapps.com/media/1302/mars-pro-1200-vers-2016.pdf" TargetMode="External"/><Relationship Id="rId305" Type="http://schemas.openxmlformats.org/officeDocument/2006/relationships/hyperlink" Target="https://configurator.labogeneapps.com/media/1303/mars-pro-1500-vers-2016.pdf" TargetMode="External"/><Relationship Id="rId347" Type="http://schemas.openxmlformats.org/officeDocument/2006/relationships/hyperlink" Target="http://www.svizera.org/files/pdfs/Productlijsten/productlist_diagnostic_svizera-europe_2022.pdf" TargetMode="External"/><Relationship Id="rId44" Type="http://schemas.openxmlformats.org/officeDocument/2006/relationships/hyperlink" Target="https://www.eppendorf.com/product-media/doc/en/235590/Sample-Preparation_Flyer_Tube-Racks_Well-Organized.pdf" TargetMode="External"/><Relationship Id="rId86" Type="http://schemas.openxmlformats.org/officeDocument/2006/relationships/hyperlink" Target="https://www.edding.com/products/edding-3000-permanent-marker/" TargetMode="External"/><Relationship Id="rId151" Type="http://schemas.openxmlformats.org/officeDocument/2006/relationships/hyperlink" Target="https://www.mn-net.com/ch/filter-paper-sheets-mn-616-md-qualitative-medium-to-slow-55-s-smooth-133010a" TargetMode="External"/><Relationship Id="rId389" Type="http://schemas.openxmlformats.org/officeDocument/2006/relationships/hyperlink" Target="https://www.human.de/products/molecular-dx/service-support/" TargetMode="External"/><Relationship Id="rId193" Type="http://schemas.openxmlformats.org/officeDocument/2006/relationships/hyperlink" Target="https://www.bd.com/resource.aspx?IDX=27408" TargetMode="External"/><Relationship Id="rId207" Type="http://schemas.openxmlformats.org/officeDocument/2006/relationships/hyperlink" Target="https://www.witeg.de/en/detail/index/sArticle/11260" TargetMode="External"/><Relationship Id="rId249" Type="http://schemas.openxmlformats.org/officeDocument/2006/relationships/hyperlink" Target="https://www.witeg.de/en/detail/index/sArticle/8256" TargetMode="External"/><Relationship Id="rId414" Type="http://schemas.openxmlformats.org/officeDocument/2006/relationships/hyperlink" Target="https://www.cepheid.com/en/systems/Multiplexing" TargetMode="External"/><Relationship Id="rId13" Type="http://schemas.openxmlformats.org/officeDocument/2006/relationships/hyperlink" Target="https://www.molbiodiagnostics.com/product_details.php?id=1" TargetMode="External"/><Relationship Id="rId109" Type="http://schemas.openxmlformats.org/officeDocument/2006/relationships/hyperlink" Target="https://www.thermofisher.com/order/catalog/product/6379-0004" TargetMode="External"/><Relationship Id="rId260" Type="http://schemas.openxmlformats.org/officeDocument/2006/relationships/hyperlink" Target="https://www.shp-steriltechnik.de/resources/PDF/Catalogue-Laboklav.pdf" TargetMode="External"/><Relationship Id="rId316" Type="http://schemas.openxmlformats.org/officeDocument/2006/relationships/hyperlink" Target="https://configurator.labogeneapps.com/media/1304/mars-pro-1800-vers-2016.pdf" TargetMode="External"/><Relationship Id="rId55" Type="http://schemas.openxmlformats.org/officeDocument/2006/relationships/hyperlink" Target="https://www.dwk.com/duran-culture-tube-with-screw-cap-gl-18-16-x-150-mm-261352254" TargetMode="External"/><Relationship Id="rId97" Type="http://schemas.openxmlformats.org/officeDocument/2006/relationships/hyperlink" Target="https://www.driesen-kern.de/produkte/luftgeschwindigkeit-volumenstrom/handmessgeraete/multifunktions-klimamessgeraet-tsi9565-x.php" TargetMode="External"/><Relationship Id="rId120" Type="http://schemas.openxmlformats.org/officeDocument/2006/relationships/hyperlink" Target="https://www.kartelllabware.com/en/products/plastilab/general-purpose-labware/input-trays-1/" TargetMode="External"/><Relationship Id="rId358" Type="http://schemas.openxmlformats.org/officeDocument/2006/relationships/hyperlink" Target="http://www.nthailun.net/productView_en.asp?ID=378&amp;SortID=160" TargetMode="External"/><Relationship Id="rId162" Type="http://schemas.openxmlformats.org/officeDocument/2006/relationships/hyperlink" Target="https://www.memmert.com/products/incubators/incubator/IN75/pdf/" TargetMode="External"/><Relationship Id="rId218" Type="http://schemas.openxmlformats.org/officeDocument/2006/relationships/hyperlink" Target="https://gb.gilson.com/GBSV/catalogsearch/result/?q=FA10015" TargetMode="External"/><Relationship Id="rId271" Type="http://schemas.openxmlformats.org/officeDocument/2006/relationships/hyperlink" Target="https://configurator.labogeneapps.com/media/1298/mars-1200-vers-2016.pdf" TargetMode="External"/><Relationship Id="rId24" Type="http://schemas.openxmlformats.org/officeDocument/2006/relationships/hyperlink" Target="https://www.hettichlab.com/package/rotina-380-r-conical-package-1/" TargetMode="External"/><Relationship Id="rId66" Type="http://schemas.openxmlformats.org/officeDocument/2006/relationships/hyperlink" Target="https://www.hirschmannlab.com/en/artikelgruppe/11702?parent=%7B031F8BD4-1D4C-44DA-8BB8-3D1379F43010%7D" TargetMode="External"/><Relationship Id="rId131" Type="http://schemas.openxmlformats.org/officeDocument/2006/relationships/hyperlink" Target="https://shop.brand.de/en/p347" TargetMode="External"/><Relationship Id="rId327" Type="http://schemas.openxmlformats.org/officeDocument/2006/relationships/hyperlink" Target="https://www.3m.co.uk/3M/en_GB/p/d/v000125637/" TargetMode="External"/><Relationship Id="rId369" Type="http://schemas.openxmlformats.org/officeDocument/2006/relationships/hyperlink" Target="https://www.euromex.com/en/products/applications/86129-un1/" TargetMode="External"/><Relationship Id="rId173" Type="http://schemas.openxmlformats.org/officeDocument/2006/relationships/hyperlink" Target="https://www.thermofisher.com/order/catalog/product/1323TS" TargetMode="External"/><Relationship Id="rId229" Type="http://schemas.openxmlformats.org/officeDocument/2006/relationships/hyperlink" Target="https://www.herenz.de/Kataloge/Englisch_2021.pdf" TargetMode="External"/><Relationship Id="rId380" Type="http://schemas.openxmlformats.org/officeDocument/2006/relationships/hyperlink" Target="https://www.molbiodiagnostics.com/" TargetMode="External"/><Relationship Id="rId240" Type="http://schemas.openxmlformats.org/officeDocument/2006/relationships/hyperlink" Target="https://www.witeg.de/en/detail/index/sArticle/5583" TargetMode="External"/><Relationship Id="rId35" Type="http://schemas.openxmlformats.org/officeDocument/2006/relationships/hyperlink" Target="http://ahn-bio.de/wp-content/uploads/2018/11/AHN-Consumables-Catalogue.pdf" TargetMode="External"/><Relationship Id="rId77" Type="http://schemas.openxmlformats.org/officeDocument/2006/relationships/hyperlink" Target="https://www.sigmaaldrich.com/catalog/product/sigma/k1377?lang=en&amp;region=GB" TargetMode="External"/><Relationship Id="rId100" Type="http://schemas.openxmlformats.org/officeDocument/2006/relationships/hyperlink" Target="https://www.belart.com/bel-art-f13165-1419-polypropylene-super-strength-red-biohazard-disposal-bags-with-warning-label-and-sterilization-indicator-patch-2-4-gallon-14-width-x-19-height-x-2-0-mil-thick-pack-of-200.html" TargetMode="External"/><Relationship Id="rId282" Type="http://schemas.openxmlformats.org/officeDocument/2006/relationships/hyperlink" Target="https://configurator.labogeneapps.com/media/1299/mars-1500-vers-2016.pdf" TargetMode="External"/><Relationship Id="rId338" Type="http://schemas.openxmlformats.org/officeDocument/2006/relationships/hyperlink" Target="https://moleculardiagnostics.bd.com/bd-max-system/" TargetMode="External"/><Relationship Id="rId8" Type="http://schemas.openxmlformats.org/officeDocument/2006/relationships/hyperlink" Target="https://www.molbiodiagnostics.com/product_details.php?id=49" TargetMode="External"/><Relationship Id="rId142" Type="http://schemas.openxmlformats.org/officeDocument/2006/relationships/hyperlink" Target="https://ch.vwr.com/store/product/it/9873355/laboratory-bottles-narrow-neck-with-screw-cap" TargetMode="External"/><Relationship Id="rId184" Type="http://schemas.openxmlformats.org/officeDocument/2006/relationships/hyperlink" Target="https://legacy.bd.com/ds/technicalCenter/promotionalFlyers/ss-BACTEC_MGIT_Specifications.pdf" TargetMode="External"/><Relationship Id="rId391" Type="http://schemas.openxmlformats.org/officeDocument/2006/relationships/hyperlink" Target="https://www.human.de/products/molecular-dx/tb-lamp/instruments/" TargetMode="External"/><Relationship Id="rId405" Type="http://schemas.openxmlformats.org/officeDocument/2006/relationships/hyperlink" Target="https://www.merckmillipore.com/CH/de/product/Fuchsin-C.I.-42510,MDA_CHEM-115937?ReferrerURL=https%3A%2F%2Fwww.google.com%2F" TargetMode="External"/><Relationship Id="rId251" Type="http://schemas.openxmlformats.org/officeDocument/2006/relationships/hyperlink" Target="https://www.systec-lab.de/wp-content/uploads/2021/03/12_2020%20Systec%20Laboratory%20Autoclaves%20V-%20and%20D-Series.pdf" TargetMode="External"/><Relationship Id="rId46" Type="http://schemas.openxmlformats.org/officeDocument/2006/relationships/hyperlink" Target="https://www.memmert.com/products/incubators/incubator/IF750/" TargetMode="External"/><Relationship Id="rId293" Type="http://schemas.openxmlformats.org/officeDocument/2006/relationships/hyperlink" Target="https://configurator.labogeneapps.com/media/1302/mars-pro-1200-vers-2016.pdf" TargetMode="External"/><Relationship Id="rId307" Type="http://schemas.openxmlformats.org/officeDocument/2006/relationships/hyperlink" Target="https://configurator.labogeneapps.com/media/1303/mars-pro-1500-vers-2016.pdf" TargetMode="External"/><Relationship Id="rId349" Type="http://schemas.openxmlformats.org/officeDocument/2006/relationships/hyperlink" Target="http://www.svizera.org/files/pdfs/Productlijsten/productlist_diagnostic_svizera-europe_2022.pdf" TargetMode="External"/><Relationship Id="rId88" Type="http://schemas.openxmlformats.org/officeDocument/2006/relationships/hyperlink" Target="https://de.vwr.com/store/product/en/11730526/laborstuhle-all-in-one?languageChanged=en" TargetMode="External"/><Relationship Id="rId111" Type="http://schemas.openxmlformats.org/officeDocument/2006/relationships/hyperlink" Target="https://www.memmert.com/products/heating-drying-ovens/universal-oven/UF260/" TargetMode="External"/><Relationship Id="rId153" Type="http://schemas.openxmlformats.org/officeDocument/2006/relationships/hyperlink" Target="https://www.deutsch-neumann.de/en/pipette-filler" TargetMode="External"/><Relationship Id="rId195" Type="http://schemas.openxmlformats.org/officeDocument/2006/relationships/hyperlink" Target="https://www.bd.com/resource.aspx?IDX=27408" TargetMode="External"/><Relationship Id="rId209" Type="http://schemas.openxmlformats.org/officeDocument/2006/relationships/hyperlink" Target="https://www.cytivalifesciences.com/en/us/shop/whatman-laboratory-filtration/speciality-cellulose-papers/seed-germination-testing-papers/grade-597-qualitative-filter-papers-p-00212" TargetMode="External"/><Relationship Id="rId360" Type="http://schemas.openxmlformats.org/officeDocument/2006/relationships/hyperlink" Target="https://www.anchengfoodservice.com/eco-friendly-natural-bamboo-BBQ-skewer.html" TargetMode="External"/><Relationship Id="rId416" Type="http://schemas.openxmlformats.org/officeDocument/2006/relationships/hyperlink" Target="https://www.hain-lifescience.de/en/products/equipment/pcr/gtq-cycler-96.html" TargetMode="External"/><Relationship Id="rId220" Type="http://schemas.openxmlformats.org/officeDocument/2006/relationships/hyperlink" Target="https://legacy.bd.com/europe/regulatory/Assets/IFU/Difco_BBL/244420.pdf" TargetMode="External"/><Relationship Id="rId15" Type="http://schemas.openxmlformats.org/officeDocument/2006/relationships/hyperlink" Target="https://www.witeg.de/en/detail/index/sArticle/10433" TargetMode="External"/><Relationship Id="rId57" Type="http://schemas.openxmlformats.org/officeDocument/2006/relationships/hyperlink" Target="https://www.thermofisher.com/order/catalog/product/5935-0016" TargetMode="External"/><Relationship Id="rId262" Type="http://schemas.openxmlformats.org/officeDocument/2006/relationships/hyperlink" Target="https://www.shp-steriltechnik.de/resources/PDF/Catalogue-Laboklav.pdf" TargetMode="External"/><Relationship Id="rId318" Type="http://schemas.openxmlformats.org/officeDocument/2006/relationships/hyperlink" Target="https://configurator.labogeneapps.com/media/1304/mars-pro-1800-vers-2016.pdf" TargetMode="External"/><Relationship Id="rId99" Type="http://schemas.openxmlformats.org/officeDocument/2006/relationships/hyperlink" Target="https://www.draeger.com/Products/Content/flow-check-pi-9046525-en-gb.pdf" TargetMode="External"/><Relationship Id="rId122" Type="http://schemas.openxmlformats.org/officeDocument/2006/relationships/hyperlink" Target="https://www.kartelllabware.com/en/products/plastilab/general-purpose-labware/powder-funnels/" TargetMode="External"/><Relationship Id="rId164" Type="http://schemas.openxmlformats.org/officeDocument/2006/relationships/hyperlink" Target="https://www.pol-eko.com.pl/model/laboratory-incubator-clw/laboratory-incubator-clw-240/" TargetMode="External"/><Relationship Id="rId371" Type="http://schemas.openxmlformats.org/officeDocument/2006/relationships/hyperlink" Target="http://www.jun-air.com/support_documents/87R-25B%20Product%20Sheet.pdf" TargetMode="External"/><Relationship Id="rId26" Type="http://schemas.openxmlformats.org/officeDocument/2006/relationships/hyperlink" Target="https://www.hettichlab.com/downloadcenter/Products/Datasheets/ZENTRIMIX380R_EN.pdf" TargetMode="External"/><Relationship Id="rId231" Type="http://schemas.openxmlformats.org/officeDocument/2006/relationships/hyperlink" Target="https://www.avery.ae/product/multipurpose-general-use-labels-3327" TargetMode="External"/><Relationship Id="rId273" Type="http://schemas.openxmlformats.org/officeDocument/2006/relationships/hyperlink" Target="https://configurator.labogeneapps.com/media/1298/mars-1200-vers-2016.pdf" TargetMode="External"/><Relationship Id="rId329" Type="http://schemas.openxmlformats.org/officeDocument/2006/relationships/hyperlink" Target="https://www.bd.com/resource.aspx?IDX=15213" TargetMode="External"/><Relationship Id="rId68" Type="http://schemas.openxmlformats.org/officeDocument/2006/relationships/hyperlink" Target="https://www.sigmaaldrich.com/catalog/product/sial/i3377?lang=en&amp;region=GB" TargetMode="External"/><Relationship Id="rId133" Type="http://schemas.openxmlformats.org/officeDocument/2006/relationships/hyperlink" Target="https://www.hirschmannlab.com/artikelgruppe/22701" TargetMode="External"/><Relationship Id="rId175" Type="http://schemas.openxmlformats.org/officeDocument/2006/relationships/hyperlink" Target="https://www.hain-lifescience.de/en/products/equipment/hybridization/gt-blot-48.html" TargetMode="External"/><Relationship Id="rId340" Type="http://schemas.openxmlformats.org/officeDocument/2006/relationships/hyperlink" Target="https://moleculardiagnostics.bd.com/bd-max-system/" TargetMode="External"/><Relationship Id="rId200" Type="http://schemas.openxmlformats.org/officeDocument/2006/relationships/hyperlink" Target="https://www.bd.com/resource.aspx?IDX=27408" TargetMode="External"/><Relationship Id="rId382" Type="http://schemas.openxmlformats.org/officeDocument/2006/relationships/hyperlink" Target="https://www.hain-lifescience.de/en/products/equipment/pcr/fluorocycler-xt.html" TargetMode="External"/><Relationship Id="rId242" Type="http://schemas.openxmlformats.org/officeDocument/2006/relationships/hyperlink" Target="https://health.lightprogress.it/en/prodotti/uv-stick-nx-al-uv-stick-nx-st-1_45.html" TargetMode="External"/><Relationship Id="rId284" Type="http://schemas.openxmlformats.org/officeDocument/2006/relationships/hyperlink" Target="https://configurator.labogeneapps.com/media/1299/mars-1500-vers-2016.pdf" TargetMode="External"/><Relationship Id="rId37" Type="http://schemas.openxmlformats.org/officeDocument/2006/relationships/hyperlink" Target="https://www.sigmaaldrich.com/catalog/product/aldrich/z692867?lang=en&amp;region=GB" TargetMode="External"/><Relationship Id="rId79" Type="http://schemas.openxmlformats.org/officeDocument/2006/relationships/hyperlink" Target="https://www.curtec.com/en/products/jars/packo/detail/packo-2000-ml" TargetMode="External"/><Relationship Id="rId102" Type="http://schemas.openxmlformats.org/officeDocument/2006/relationships/hyperlink" Target="https://www.carlroth.com/com/en/determination-of-viscosity/phenol/p/0040.2" TargetMode="External"/><Relationship Id="rId144" Type="http://schemas.openxmlformats.org/officeDocument/2006/relationships/hyperlink" Target="https://www.witeg.de/en/products/laboratory-glassware/beakers/low-form/low-form-with-spout-neutral?number=5500002S" TargetMode="External"/><Relationship Id="rId90" Type="http://schemas.openxmlformats.org/officeDocument/2006/relationships/hyperlink" Target="https://www.nobamed.com/gb/disposable-gloves/175-4239-nobaglove-latex.html" TargetMode="External"/><Relationship Id="rId186" Type="http://schemas.openxmlformats.org/officeDocument/2006/relationships/hyperlink" Target="https://legacy.bd.com/europe/regulatory/Assets/IFU/Difco_BBL/212352.pdf" TargetMode="External"/><Relationship Id="rId351" Type="http://schemas.openxmlformats.org/officeDocument/2006/relationships/hyperlink" Target="https://www.sz-sinomedevice.com/sputum-containers-with-screw-caps.html" TargetMode="External"/><Relationship Id="rId393" Type="http://schemas.openxmlformats.org/officeDocument/2006/relationships/hyperlink" Target="https://www.human.de/products/molecular-dx/tb-lamp/detection-assay/" TargetMode="External"/><Relationship Id="rId407" Type="http://schemas.openxmlformats.org/officeDocument/2006/relationships/hyperlink" Target="https://www.dupont.co.uk/products/tyvek-isoclean-ic0270bwh00.html" TargetMode="External"/><Relationship Id="rId211" Type="http://schemas.openxmlformats.org/officeDocument/2006/relationships/hyperlink" Target="https://www.labortechnik.com/en/uv-transilluminators-low-cost/ecx-compact" TargetMode="External"/><Relationship Id="rId253" Type="http://schemas.openxmlformats.org/officeDocument/2006/relationships/hyperlink" Target="https://www.systec-lab.de/wp-content/uploads/2021/03/12_2020%20Systec%20Laboratory%20Autoclaves%20V-%20and%20D-Series.pdf" TargetMode="External"/><Relationship Id="rId295" Type="http://schemas.openxmlformats.org/officeDocument/2006/relationships/hyperlink" Target="https://configurator.labogeneapps.com/media/1300/mars-1800-vers-2016.pdf" TargetMode="External"/><Relationship Id="rId309" Type="http://schemas.openxmlformats.org/officeDocument/2006/relationships/hyperlink" Target="https://configurator.labogeneapps.com/media/1303/mars-pro-1500-vers-2016.pdf" TargetMode="External"/><Relationship Id="rId48" Type="http://schemas.openxmlformats.org/officeDocument/2006/relationships/hyperlink" Target="https://itwreagents.com/germany/de/product/l-asparagin-monohydrat-biochemica/A3721" TargetMode="External"/><Relationship Id="rId113" Type="http://schemas.openxmlformats.org/officeDocument/2006/relationships/hyperlink" Target="https://heidolph-instruments.com/en/products/Peristaltic-Pumps/Hei-FLOW-Precision-06~p1008" TargetMode="External"/><Relationship Id="rId320" Type="http://schemas.openxmlformats.org/officeDocument/2006/relationships/hyperlink" Target="https://www.hain-lifescience.de/en/products/microbiology/mycobacteria/ntm/genotype-mycobacterium-as.html" TargetMode="External"/><Relationship Id="rId155" Type="http://schemas.openxmlformats.org/officeDocument/2006/relationships/hyperlink" Target="http://ratiolab.com/en/autoclavable-bags-dispenser-box/787-table-stand-height-25-cm-for-waste-disposal-bags-200-x-300-mm-73269098.html" TargetMode="External"/><Relationship Id="rId197" Type="http://schemas.openxmlformats.org/officeDocument/2006/relationships/hyperlink" Target="https://www.bd.com/resource.aspx?IDX=27408" TargetMode="External"/><Relationship Id="rId362" Type="http://schemas.openxmlformats.org/officeDocument/2006/relationships/hyperlink" Target="http://www.gccdiagnostics.com/user/M250%20Immersion%20oil%202008%20modification.pdf" TargetMode="External"/><Relationship Id="rId418" Type="http://schemas.openxmlformats.org/officeDocument/2006/relationships/hyperlink" Target="https://www.bruker.com/en/products-and-solutions/microbiology-and-diagnostics/molecular-diagnostics/fluorotype-mtbdr-ver-2-0.html" TargetMode="External"/><Relationship Id="rId222" Type="http://schemas.openxmlformats.org/officeDocument/2006/relationships/hyperlink" Target="https://www.witeg.de/en/products/laboratory-glassware/bottles/reagent-bottles/reagent-bottles-with-screw-cap-wide-neck-clear-glass?number=5894050" TargetMode="External"/><Relationship Id="rId264" Type="http://schemas.openxmlformats.org/officeDocument/2006/relationships/hyperlink" Target="https://www.shp-steriltechnik.de/resources/PDF/Catalogue-Laboklav.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elft.care/x-ray-systems/" TargetMode="External"/><Relationship Id="rId13" Type="http://schemas.openxmlformats.org/officeDocument/2006/relationships/hyperlink" Target="https://xairbyfujifilm.com/" TargetMode="External"/><Relationship Id="rId18" Type="http://schemas.openxmlformats.org/officeDocument/2006/relationships/hyperlink" Target="https://www.qure.ai/product/qxr" TargetMode="External"/><Relationship Id="rId3" Type="http://schemas.openxmlformats.org/officeDocument/2006/relationships/hyperlink" Target="https://global.infervision.com/product/19/" TargetMode="External"/><Relationship Id="rId21" Type="http://schemas.openxmlformats.org/officeDocument/2006/relationships/hyperlink" Target="http://www.haisic.cn/plus/view.php?aid=77" TargetMode="External"/><Relationship Id="rId7" Type="http://schemas.openxmlformats.org/officeDocument/2006/relationships/hyperlink" Target="https://www.delft.care/x-ray-systems/" TargetMode="External"/><Relationship Id="rId12" Type="http://schemas.openxmlformats.org/officeDocument/2006/relationships/hyperlink" Target="https://www.browiner.com/portable-X-ray%20/portable-xray.html" TargetMode="External"/><Relationship Id="rId17" Type="http://schemas.openxmlformats.org/officeDocument/2006/relationships/hyperlink" Target="https://www.qure.ai/product/qxr" TargetMode="External"/><Relationship Id="rId25" Type="http://schemas.openxmlformats.org/officeDocument/2006/relationships/drawing" Target="../drawings/drawing5.xml"/><Relationship Id="rId2" Type="http://schemas.openxmlformats.org/officeDocument/2006/relationships/hyperlink" Target="https://global.infervision.com/product/19/" TargetMode="External"/><Relationship Id="rId16" Type="http://schemas.openxmlformats.org/officeDocument/2006/relationships/hyperlink" Target="https://www.qure.ai/product/qxr" TargetMode="External"/><Relationship Id="rId20" Type="http://schemas.openxmlformats.org/officeDocument/2006/relationships/hyperlink" Target="https://www.qure.ai/product/qxr" TargetMode="External"/><Relationship Id="rId1" Type="http://schemas.openxmlformats.org/officeDocument/2006/relationships/hyperlink" Target="https://global.infervision.com/product/19/" TargetMode="External"/><Relationship Id="rId6" Type="http://schemas.openxmlformats.org/officeDocument/2006/relationships/hyperlink" Target="https://global.infervision.com/product/19/" TargetMode="External"/><Relationship Id="rId11" Type="http://schemas.openxmlformats.org/officeDocument/2006/relationships/hyperlink" Target="https://www.delft.care/cad4tb-2/" TargetMode="External"/><Relationship Id="rId24" Type="http://schemas.openxmlformats.org/officeDocument/2006/relationships/printerSettings" Target="../printerSettings/printerSettings5.bin"/><Relationship Id="rId5" Type="http://schemas.openxmlformats.org/officeDocument/2006/relationships/hyperlink" Target="https://global.infervision.com/product/19/" TargetMode="External"/><Relationship Id="rId15" Type="http://schemas.openxmlformats.org/officeDocument/2006/relationships/hyperlink" Target="https://www.mirion.com/products/technologies/health-physics-radiation-safety-instruments/dosimetry-telemetry-systems/electronic-dosimeters/dmc-3000-solutions/dmc-3000-electronic-radiation-dosimeter" TargetMode="External"/><Relationship Id="rId23" Type="http://schemas.openxmlformats.org/officeDocument/2006/relationships/hyperlink" Target="https://www.dell.com/en-us/shop/dell-computer-laptops/precision-3591-workstation/spd/precision-15-3591-laptop" TargetMode="External"/><Relationship Id="rId10" Type="http://schemas.openxmlformats.org/officeDocument/2006/relationships/hyperlink" Target="https://www.delft.care/cad4tb-2/" TargetMode="External"/><Relationship Id="rId19" Type="http://schemas.openxmlformats.org/officeDocument/2006/relationships/hyperlink" Target="https://www.qure.ai/product/qxr" TargetMode="External"/><Relationship Id="rId4" Type="http://schemas.openxmlformats.org/officeDocument/2006/relationships/hyperlink" Target="https://global.infervision.com/product/19/" TargetMode="External"/><Relationship Id="rId9" Type="http://schemas.openxmlformats.org/officeDocument/2006/relationships/hyperlink" Target="https://www.delft.care/x-ray-systems/" TargetMode="External"/><Relationship Id="rId14" Type="http://schemas.openxmlformats.org/officeDocument/2006/relationships/hyperlink" Target="https://www.ravpower.jp/rp-pb054pro/%20%20This%20is%20Japanese%20website.%20Please%20use%20the%20translator%20tool." TargetMode="External"/><Relationship Id="rId22" Type="http://schemas.openxmlformats.org/officeDocument/2006/relationships/hyperlink" Target="https://www.thermofisher.cn/order/catalog/product/EPDTRUDOSE?SID=srch-srp-EPDTRUDOSE"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indexed="47"/>
    <pageSetUpPr fitToPage="1"/>
  </sheetPr>
  <dimension ref="A1:E164"/>
  <sheetViews>
    <sheetView zoomScaleNormal="100" workbookViewId="0">
      <selection activeCell="B1" sqref="B1"/>
    </sheetView>
  </sheetViews>
  <sheetFormatPr defaultColWidth="11.42578125" defaultRowHeight="12.75"/>
  <cols>
    <col min="1" max="1" width="38.7109375" style="11" customWidth="1"/>
    <col min="2" max="2" width="48.28515625" style="11" bestFit="1" customWidth="1"/>
    <col min="3" max="3" width="54.7109375" style="11" customWidth="1"/>
    <col min="4" max="16384" width="11.42578125" style="11"/>
  </cols>
  <sheetData>
    <row r="1" spans="1:5" ht="51" customHeight="1" thickBot="1">
      <c r="A1" s="255"/>
      <c r="B1" s="256" t="s">
        <v>0</v>
      </c>
      <c r="C1" s="257" t="s">
        <v>1</v>
      </c>
    </row>
    <row r="2" spans="1:5" ht="10.5" customHeight="1" thickBot="1"/>
    <row r="3" spans="1:5" ht="17.100000000000001" customHeight="1">
      <c r="A3" s="1147" t="str">
        <f t="array" aca="1" ref="A3" ca="1">IF(OR(LEFT(INDEX('2 Diag Ordering list'!$A$3:$A$851,MATCH('Calculations - Diagnostics'!$H38,'2 Diag Ordering list'!$A$3:$A$851,0)),3)="1. ",LEFT(INDEX('2 Diag Ordering list'!$A$3:$A$851,MATCH('Calculations - Diagnostics'!$H38,'2 Diag Ordering list'!$A$3:$A$851,0)),3)="2. ",LEFT(INDEX('2 Diag Ordering list'!$A$3:$A$851,MATCH('Calculations - Diagnostics'!$H38,'2 Diag Ordering list'!$A$3:$A$851,0)),3)="3. ",LEFT(INDEX('2 Diag Ordering list'!$A$3:$A$851,MATCH('Calculations - Diagnostics'!$H38,'2 Diag Ordering list'!$A$3:$A$851,0)),3)="4. ",LEFT(INDEX('2 Diag Ordering list'!$A$3:$A$851,MATCH('Calculations - Diagnostics'!$H38,'2 Diag Ordering list'!$A$3:$A$851,0)),3)="5. ",LEFT(INDEX('2 Diag Ordering list'!$A$3:$A$851,MATCH('Calculations - Diagnostics'!$H38,'2 Diag Ordering list'!$A$3:$A$851,0)),3)="6. ",LEFT(INDEX('2 Diag Ordering list'!$A$3:$A$851,MATCH('Calculations - Diagnostics'!$H38,'2 Diag Ordering list'!$A$3:$A$851,0)),3)="7. ",LEFT(INDEX('2 Diag Ordering list'!$A$3:$A$851,MATCH('Calculations - Diagnostics'!$H38,'2 Diag Ordering list'!$A$3:$A$851,0)),3)="8. ",LEFT(INDEX('2 Diag Ordering list'!$A$3:$A$851,MATCH('Calculations - Diagnostics'!$H38,'2 Diag Ordering list'!$A$3:$A$851,0)),3)="9. "),
HYPERLINK("#"&amp;CELL("address",INDEX('2 Diag Ordering list'!$A$3:$A$851,MATCH('Calculations - Diagnostics'!$H38,'2 Diag Ordering list'!$A$3:$A$851,0))),INDEX('2 Diag Ordering list'!$A$3:$A$851,MATCH('Calculations - Diagnostics'!$H38,'2 Diag Ordering list'!$A$3:$A$851,0))),"")</f>
        <v>1. DETECTION AND RESISTANCE OF MTB</v>
      </c>
      <c r="B3" s="1152" t="str">
        <f t="array" aca="1" ref="B3" ca="1">IF(OR(LEFT(INDEX('2 Diag Ordering list'!$A$3:$A$851,MATCH('Calculations - Diagnostics'!$H38,'2 Diag Ordering list'!$A$3:$A$851,0)),4)="1.1 ",LEFT(INDEX('2 Diag Ordering list'!$A$3:$A$851,MATCH('Calculations - Diagnostics'!$H38,'2 Diag Ordering list'!$A$3:$A$851,0)),4)="1.2 ",LEFT(INDEX('2 Diag Ordering list'!$A$3:$A$851,MATCH('Calculations - Diagnostics'!$H38,'2 Diag Ordering list'!$A$3:$A$851,0)),4)="1.3 ",LEFT(INDEX('2 Diag Ordering list'!$A$3:$A$851,MATCH('Calculations - Diagnostics'!$H38,'2 Diag Ordering list'!$A$3:$A$851,0)),4)="1.4 ",LEFT(INDEX('2 Diag Ordering list'!$A$3:$A$851,MATCH('Calculations - Diagnostics'!$H38,'2 Diag Ordering list'!$A$3:$A$851,0)),4)="1.5 ",LEFT(INDEX('2 Diag Ordering list'!$A$3:$A$851,MATCH('Calculations - Diagnostics'!$H38,'2 Diag Ordering list'!$A$3:$A$851,0)),4)="1.6 ",LEFT(INDEX('2 Diag Ordering list'!$A$3:$A$851,MATCH('Calculations - Diagnostics'!$H38,'2 Diag Ordering list'!$A$3:$A$851,0)),4)="2.1 ",LEFT(INDEX('2 Diag Ordering list'!$A$3:$A$851,MATCH('Calculations - Diagnostics'!$H38,'2 Diag Ordering list'!$A$3:$A$851,0)),4)="3.1 ",LEFT(INDEX('2 Diag Ordering list'!$A$3:$A$851,MATCH('Calculations - Diagnostics'!$H38,'2 Diag Ordering list'!$A$3:$A$851,0)),4)="4.1 ",LEFT(INDEX('2 Diag Ordering list'!$A$3:$A$851,MATCH('Calculations - Diagnostics'!$H38,'2 Diag Ordering list'!$A$3:$A$851,0)),4)="4.2 ",LEFT(INDEX('2 Diag Ordering list'!$A$3:$A$851,MATCH('Calculations - Diagnostics'!$H38,'2 Diag Ordering list'!$A$3:$A$851,0)),4)="5.1 ",LEFT(INDEX('2 Diag Ordering list'!$A$3:$A$851,MATCH('Calculations - Diagnostics'!$H38,'2 Diag Ordering list'!$A$3:$A$851,0)),4)="5.2 ",LEFT(INDEX('2 Diag Ordering list'!$A$3:$A$851,MATCH('Calculations - Diagnostics'!$H38,'2 Diag Ordering list'!$A$3:$A$851,0)),4)="5.3 ",LEFT(INDEX('2 Diag Ordering list'!$A$3:$A$851,MATCH('Calculations - Diagnostics'!$H38,'2 Diag Ordering list'!$A$3:$A$851,0)),4)="6.1 ",LEFT(INDEX('2 Diag Ordering list'!$A$3:$A$851,MATCH('Calculations - Diagnostics'!$H38,'2 Diag Ordering list'!$A$3:$A$851,0)),4)="6.2 ",LEFT(INDEX('2 Diag Ordering list'!$A$3:$A$851,MATCH('Calculations - Diagnostics'!$H38,'2 Diag Ordering list'!$A$3:$A$851,0)),4)="6.3 ",LEFT(INDEX('2 Diag Ordering list'!$A$3:$A$851,MATCH('Calculations - Diagnostics'!$H38,'2 Diag Ordering list'!$A$3:$A$851,0)),4)="6.4 ",LEFT(INDEX('2 Diag Ordering list'!$A$3:$A$851,MATCH('Calculations - Diagnostics'!$H38,'2 Diag Ordering list'!$A$3:$A$851,0)),4)="7.1 "),HYPERLINK("#"&amp;CELL("address",INDEX('2 Diag Ordering list'!$A$3:$A$851,MATCH('Calculations - Diagnostics'!$H38,'2 Diag Ordering list'!$A$3:$A$851,0))),INDEX('2 Diag Ordering list'!$A$3:$A$851,MATCH('Calculations - Diagnostics'!$H38,'2 Diag Ordering list'!$A$3:$A$851,0))),"")</f>
        <v/>
      </c>
      <c r="C3" s="700" t="str">
        <f t="array" aca="1" ref="C3" ca="1">IF(AND(A3="",B3=""),HYPERLINK("#"&amp;CELL("address",INDEX('2 Diag Ordering list'!$A$3:$A$851,MATCH('Calculations - Diagnostics'!$H38,'2 Diag Ordering list'!$A$3:$A$851,0))),INDEX('2 Diag Ordering list'!$A$3:$A$851,MATCH('Calculations - Diagnostics'!$H38,'2 Diag Ordering list'!$A$3:$A$851,0))),"")</f>
        <v/>
      </c>
      <c r="E3" s="340"/>
    </row>
    <row r="4" spans="1:5" ht="17.100000000000001" customHeight="1">
      <c r="A4" s="938" t="str">
        <f t="array" aca="1" ref="A4" ca="1">IF(OR(LEFT(INDEX('2 Diag Ordering list'!$A$3:$A$851,MATCH('Calculations - Diagnostics'!$H39,'2 Diag Ordering list'!$A$3:$A$851,0)),3)="1. ",LEFT(INDEX('2 Diag Ordering list'!$A$3:$A$851,MATCH('Calculations - Diagnostics'!$H39,'2 Diag Ordering list'!$A$3:$A$851,0)),3)="2. ",LEFT(INDEX('2 Diag Ordering list'!$A$3:$A$851,MATCH('Calculations - Diagnostics'!$H39,'2 Diag Ordering list'!$A$3:$A$851,0)),3)="3. ",LEFT(INDEX('2 Diag Ordering list'!$A$3:$A$851,MATCH('Calculations - Diagnostics'!$H39,'2 Diag Ordering list'!$A$3:$A$851,0)),3)="4. ",LEFT(INDEX('2 Diag Ordering list'!$A$3:$A$851,MATCH('Calculations - Diagnostics'!$H39,'2 Diag Ordering list'!$A$3:$A$851,0)),3)="5. ",LEFT(INDEX('2 Diag Ordering list'!$A$3:$A$851,MATCH('Calculations - Diagnostics'!$H39,'2 Diag Ordering list'!$A$3:$A$851,0)),3)="6. ",LEFT(INDEX('2 Diag Ordering list'!$A$3:$A$851,MATCH('Calculations - Diagnostics'!$H39,'2 Diag Ordering list'!$A$3:$A$851,0)),3)="7. ",LEFT(INDEX('2 Diag Ordering list'!$A$3:$A$851,MATCH('Calculations - Diagnostics'!$H39,'2 Diag Ordering list'!$A$3:$A$851,0)),3)="8. ",LEFT(INDEX('2 Diag Ordering list'!$A$3:$A$851,MATCH('Calculations - Diagnostics'!$H39,'2 Diag Ordering list'!$A$3:$A$851,0)),3)="9. "),
HYPERLINK("#"&amp;CELL("address",INDEX('2 Diag Ordering list'!$A$3:$A$851,MATCH('Calculations - Diagnostics'!$H39,'2 Diag Ordering list'!$A$3:$A$851,0))),INDEX('2 Diag Ordering list'!$A$3:$A$851,MATCH('Calculations - Diagnostics'!$H39,'2 Diag Ordering list'!$A$3:$A$851,0))),"")</f>
        <v/>
      </c>
      <c r="B4" s="1143" t="str">
        <f t="array" aca="1" ref="B4" ca="1">IF(OR(LEFT(INDEX('2 Diag Ordering list'!$A$3:$A$851,MATCH('Calculations - Diagnostics'!$H39,'2 Diag Ordering list'!$A$3:$A$851,0)),4)="1.1 ",LEFT(INDEX('2 Diag Ordering list'!$A$3:$A$851,MATCH('Calculations - Diagnostics'!$H39,'2 Diag Ordering list'!$A$3:$A$851,0)),4)="1.2 ",LEFT(INDEX('2 Diag Ordering list'!$A$3:$A$851,MATCH('Calculations - Diagnostics'!$H39,'2 Diag Ordering list'!$A$3:$A$851,0)),4)="1.3 ",LEFT(INDEX('2 Diag Ordering list'!$A$3:$A$851,MATCH('Calculations - Diagnostics'!$H39,'2 Diag Ordering list'!$A$3:$A$851,0)),4)="1.4 ",LEFT(INDEX('2 Diag Ordering list'!$A$3:$A$851,MATCH('Calculations - Diagnostics'!$H39,'2 Diag Ordering list'!$A$3:$A$851,0)),4)="1.5 ",LEFT(INDEX('2 Diag Ordering list'!$A$3:$A$851,MATCH('Calculations - Diagnostics'!$H39,'2 Diag Ordering list'!$A$3:$A$851,0)),4)="1.6 ",LEFT(INDEX('2 Diag Ordering list'!$A$3:$A$851,MATCH('Calculations - Diagnostics'!$H39,'2 Diag Ordering list'!$A$3:$A$851,0)),4)="2.1 ",LEFT(INDEX('2 Diag Ordering list'!$A$3:$A$851,MATCH('Calculations - Diagnostics'!$H39,'2 Diag Ordering list'!$A$3:$A$851,0)),4)="3.1 ",LEFT(INDEX('2 Diag Ordering list'!$A$3:$A$851,MATCH('Calculations - Diagnostics'!$H39,'2 Diag Ordering list'!$A$3:$A$851,0)),4)="4.1 ",LEFT(INDEX('2 Diag Ordering list'!$A$3:$A$851,MATCH('Calculations - Diagnostics'!$H39,'2 Diag Ordering list'!$A$3:$A$851,0)),4)="4.2 ",LEFT(INDEX('2 Diag Ordering list'!$A$3:$A$851,MATCH('Calculations - Diagnostics'!$H39,'2 Diag Ordering list'!$A$3:$A$851,0)),4)="5.1 ",LEFT(INDEX('2 Diag Ordering list'!$A$3:$A$851,MATCH('Calculations - Diagnostics'!$H39,'2 Diag Ordering list'!$A$3:$A$851,0)),4)="5.2 ",LEFT(INDEX('2 Diag Ordering list'!$A$3:$A$851,MATCH('Calculations - Diagnostics'!$H39,'2 Diag Ordering list'!$A$3:$A$851,0)),4)="5.3 ",LEFT(INDEX('2 Diag Ordering list'!$A$3:$A$851,MATCH('Calculations - Diagnostics'!$H39,'2 Diag Ordering list'!$A$3:$A$851,0)),4)="6.1 ",LEFT(INDEX('2 Diag Ordering list'!$A$3:$A$851,MATCH('Calculations - Diagnostics'!$H39,'2 Diag Ordering list'!$A$3:$A$851,0)),4)="6.2 ",LEFT(INDEX('2 Diag Ordering list'!$A$3:$A$851,MATCH('Calculations - Diagnostics'!$H39,'2 Diag Ordering list'!$A$3:$A$851,0)),4)="6.3 ",LEFT(INDEX('2 Diag Ordering list'!$A$3:$A$851,MATCH('Calculations - Diagnostics'!$H39,'2 Diag Ordering list'!$A$3:$A$851,0)),4)="6.4 ",LEFT(INDEX('2 Diag Ordering list'!$A$3:$A$851,MATCH('Calculations - Diagnostics'!$H39,'2 Diag Ordering list'!$A$3:$A$851,0)),4)="7.1 "),HYPERLINK("#"&amp;CELL("address",INDEX('2 Diag Ordering list'!$A$3:$A$851,MATCH('Calculations - Diagnostics'!$H39,'2 Diag Ordering list'!$A$3:$A$851,0))),INDEX('2 Diag Ordering list'!$A$3:$A$851,MATCH('Calculations - Diagnostics'!$H39,'2 Diag Ordering list'!$A$3:$A$851,0))),"")</f>
        <v>1.1 MOLECULAR TESTING: POC / NEAR-POC</v>
      </c>
      <c r="C4" s="702" t="str">
        <f t="array" aca="1" ref="C4" ca="1">IF(AND(A4="",B4=""),HYPERLINK("#"&amp;CELL("address",INDEX('2 Diag Ordering list'!$A$3:$A$851,MATCH('Calculations - Diagnostics'!$H39,'2 Diag Ordering list'!$A$3:$A$851,0))),INDEX('2 Diag Ordering list'!$A$3:$A$851,MATCH('Calculations - Diagnostics'!$H39,'2 Diag Ordering list'!$A$3:$A$851,0))),"")</f>
        <v/>
      </c>
    </row>
    <row r="5" spans="1:5" ht="17.100000000000001" customHeight="1">
      <c r="A5" s="938" t="str">
        <f t="array" aca="1" ref="A5" ca="1">IF(OR(LEFT(INDEX('2 Diag Ordering list'!$A$3:$A$851,MATCH('Calculations - Diagnostics'!$H40,'2 Diag Ordering list'!$A$3:$A$851,0)),3)="1. ",LEFT(INDEX('2 Diag Ordering list'!$A$3:$A$851,MATCH('Calculations - Diagnostics'!$H40,'2 Diag Ordering list'!$A$3:$A$851,0)),3)="2. ",LEFT(INDEX('2 Diag Ordering list'!$A$3:$A$851,MATCH('Calculations - Diagnostics'!$H40,'2 Diag Ordering list'!$A$3:$A$851,0)),3)="3. ",LEFT(INDEX('2 Diag Ordering list'!$A$3:$A$851,MATCH('Calculations - Diagnostics'!$H40,'2 Diag Ordering list'!$A$3:$A$851,0)),3)="4. ",LEFT(INDEX('2 Diag Ordering list'!$A$3:$A$851,MATCH('Calculations - Diagnostics'!$H40,'2 Diag Ordering list'!$A$3:$A$851,0)),3)="5. ",LEFT(INDEX('2 Diag Ordering list'!$A$3:$A$851,MATCH('Calculations - Diagnostics'!$H40,'2 Diag Ordering list'!$A$3:$A$851,0)),3)="6. ",LEFT(INDEX('2 Diag Ordering list'!$A$3:$A$851,MATCH('Calculations - Diagnostics'!$H40,'2 Diag Ordering list'!$A$3:$A$851,0)),3)="7. ",LEFT(INDEX('2 Diag Ordering list'!$A$3:$A$851,MATCH('Calculations - Diagnostics'!$H40,'2 Diag Ordering list'!$A$3:$A$851,0)),3)="8. ",LEFT(INDEX('2 Diag Ordering list'!$A$3:$A$851,MATCH('Calculations - Diagnostics'!$H40,'2 Diag Ordering list'!$A$3:$A$851,0)),3)="9. "),
HYPERLINK("#"&amp;CELL("address",INDEX('2 Diag Ordering list'!$A$3:$A$851,MATCH('Calculations - Diagnostics'!$H40,'2 Diag Ordering list'!$A$3:$A$851,0))),INDEX('2 Diag Ordering list'!$A$3:$A$851,MATCH('Calculations - Diagnostics'!$H40,'2 Diag Ordering list'!$A$3:$A$851,0))),"")</f>
        <v/>
      </c>
      <c r="B5" s="1143" t="str">
        <f t="array" aca="1" ref="B5" ca="1">IF(OR(LEFT(INDEX('2 Diag Ordering list'!$A$3:$A$851,MATCH('Calculations - Diagnostics'!$H40,'2 Diag Ordering list'!$A$3:$A$851,0)),4)="1.1 ",LEFT(INDEX('2 Diag Ordering list'!$A$3:$A$851,MATCH('Calculations - Diagnostics'!$H40,'2 Diag Ordering list'!$A$3:$A$851,0)),4)="1.2 ",LEFT(INDEX('2 Diag Ordering list'!$A$3:$A$851,MATCH('Calculations - Diagnostics'!$H40,'2 Diag Ordering list'!$A$3:$A$851,0)),4)="1.3 ",LEFT(INDEX('2 Diag Ordering list'!$A$3:$A$851,MATCH('Calculations - Diagnostics'!$H40,'2 Diag Ordering list'!$A$3:$A$851,0)),4)="1.4 ",LEFT(INDEX('2 Diag Ordering list'!$A$3:$A$851,MATCH('Calculations - Diagnostics'!$H40,'2 Diag Ordering list'!$A$3:$A$851,0)),4)="1.5 ",LEFT(INDEX('2 Diag Ordering list'!$A$3:$A$851,MATCH('Calculations - Diagnostics'!$H40,'2 Diag Ordering list'!$A$3:$A$851,0)),4)="1.6 ",LEFT(INDEX('2 Diag Ordering list'!$A$3:$A$851,MATCH('Calculations - Diagnostics'!$H40,'2 Diag Ordering list'!$A$3:$A$851,0)),4)="2.1 ",LEFT(INDEX('2 Diag Ordering list'!$A$3:$A$851,MATCH('Calculations - Diagnostics'!$H40,'2 Diag Ordering list'!$A$3:$A$851,0)),4)="3.1 ",LEFT(INDEX('2 Diag Ordering list'!$A$3:$A$851,MATCH('Calculations - Diagnostics'!$H40,'2 Diag Ordering list'!$A$3:$A$851,0)),4)="4.1 ",LEFT(INDEX('2 Diag Ordering list'!$A$3:$A$851,MATCH('Calculations - Diagnostics'!$H40,'2 Diag Ordering list'!$A$3:$A$851,0)),4)="4.2 ",LEFT(INDEX('2 Diag Ordering list'!$A$3:$A$851,MATCH('Calculations - Diagnostics'!$H40,'2 Diag Ordering list'!$A$3:$A$851,0)),4)="5.1 ",LEFT(INDEX('2 Diag Ordering list'!$A$3:$A$851,MATCH('Calculations - Diagnostics'!$H40,'2 Diag Ordering list'!$A$3:$A$851,0)),4)="5.2 ",LEFT(INDEX('2 Diag Ordering list'!$A$3:$A$851,MATCH('Calculations - Diagnostics'!$H40,'2 Diag Ordering list'!$A$3:$A$851,0)),4)="5.3 ",LEFT(INDEX('2 Diag Ordering list'!$A$3:$A$851,MATCH('Calculations - Diagnostics'!$H40,'2 Diag Ordering list'!$A$3:$A$851,0)),4)="6.1 ",LEFT(INDEX('2 Diag Ordering list'!$A$3:$A$851,MATCH('Calculations - Diagnostics'!$H40,'2 Diag Ordering list'!$A$3:$A$851,0)),4)="6.2 ",LEFT(INDEX('2 Diag Ordering list'!$A$3:$A$851,MATCH('Calculations - Diagnostics'!$H40,'2 Diag Ordering list'!$A$3:$A$851,0)),4)="6.3 ",LEFT(INDEX('2 Diag Ordering list'!$A$3:$A$851,MATCH('Calculations - Diagnostics'!$H40,'2 Diag Ordering list'!$A$3:$A$851,0)),4)="6.4 ",LEFT(INDEX('2 Diag Ordering list'!$A$3:$A$851,MATCH('Calculations - Diagnostics'!$H40,'2 Diag Ordering list'!$A$3:$A$851,0)),4)="7.1 "),HYPERLINK("#"&amp;CELL("address",INDEX('2 Diag Ordering list'!$A$3:$A$851,MATCH('Calculations - Diagnostics'!$H40,'2 Diag Ordering list'!$A$3:$A$851,0))),INDEX('2 Diag Ordering list'!$A$3:$A$851,MATCH('Calculations - Diagnostics'!$H40,'2 Diag Ordering list'!$A$3:$A$851,0))),"")</f>
        <v/>
      </c>
      <c r="C5" s="702" t="str">
        <f t="array" aca="1" ref="C5" ca="1">IF(AND(A5="",B5=""),HYPERLINK("#"&amp;CELL("address",INDEX('2 Diag Ordering list'!$A$3:$A$851,MATCH('Calculations - Diagnostics'!$H40,'2 Diag Ordering list'!$A$3:$A$851,0))),INDEX('2 Diag Ordering list'!$A$3:$A$851,MATCH('Calculations - Diagnostics'!$H40,'2 Diag Ordering list'!$A$3:$A$851,0))),"")</f>
        <v>1.1.1 Truenat MTB equipment</v>
      </c>
    </row>
    <row r="6" spans="1:5" ht="17.100000000000001" customHeight="1">
      <c r="A6" s="938" t="str">
        <f t="array" aca="1" ref="A6" ca="1">IF(OR(LEFT(INDEX('2 Diag Ordering list'!$A$3:$A$851,MATCH('Calculations - Diagnostics'!$H41,'2 Diag Ordering list'!$A$3:$A$851,0)),3)="1. ",LEFT(INDEX('2 Diag Ordering list'!$A$3:$A$851,MATCH('Calculations - Diagnostics'!$H41,'2 Diag Ordering list'!$A$3:$A$851,0)),3)="2. ",LEFT(INDEX('2 Diag Ordering list'!$A$3:$A$851,MATCH('Calculations - Diagnostics'!$H41,'2 Diag Ordering list'!$A$3:$A$851,0)),3)="3. ",LEFT(INDEX('2 Diag Ordering list'!$A$3:$A$851,MATCH('Calculations - Diagnostics'!$H41,'2 Diag Ordering list'!$A$3:$A$851,0)),3)="4. ",LEFT(INDEX('2 Diag Ordering list'!$A$3:$A$851,MATCH('Calculations - Diagnostics'!$H41,'2 Diag Ordering list'!$A$3:$A$851,0)),3)="5. ",LEFT(INDEX('2 Diag Ordering list'!$A$3:$A$851,MATCH('Calculations - Diagnostics'!$H41,'2 Diag Ordering list'!$A$3:$A$851,0)),3)="6. ",LEFT(INDEX('2 Diag Ordering list'!$A$3:$A$851,MATCH('Calculations - Diagnostics'!$H41,'2 Diag Ordering list'!$A$3:$A$851,0)),3)="7. ",LEFT(INDEX('2 Diag Ordering list'!$A$3:$A$851,MATCH('Calculations - Diagnostics'!$H41,'2 Diag Ordering list'!$A$3:$A$851,0)),3)="8. ",LEFT(INDEX('2 Diag Ordering list'!$A$3:$A$851,MATCH('Calculations - Diagnostics'!$H41,'2 Diag Ordering list'!$A$3:$A$851,0)),3)="9. "),
HYPERLINK("#"&amp;CELL("address",INDEX('2 Diag Ordering list'!$A$3:$A$851,MATCH('Calculations - Diagnostics'!$H41,'2 Diag Ordering list'!$A$3:$A$851,0))),INDEX('2 Diag Ordering list'!$A$3:$A$851,MATCH('Calculations - Diagnostics'!$H41,'2 Diag Ordering list'!$A$3:$A$851,0))),"")</f>
        <v/>
      </c>
      <c r="B6" s="1143" t="str">
        <f t="array" aca="1" ref="B6" ca="1">IF(OR(LEFT(INDEX('2 Diag Ordering list'!$A$3:$A$851,MATCH('Calculations - Diagnostics'!$H41,'2 Diag Ordering list'!$A$3:$A$851,0)),4)="1.1 ",LEFT(INDEX('2 Diag Ordering list'!$A$3:$A$851,MATCH('Calculations - Diagnostics'!$H41,'2 Diag Ordering list'!$A$3:$A$851,0)),4)="1.2 ",LEFT(INDEX('2 Diag Ordering list'!$A$3:$A$851,MATCH('Calculations - Diagnostics'!$H41,'2 Diag Ordering list'!$A$3:$A$851,0)),4)="1.3 ",LEFT(INDEX('2 Diag Ordering list'!$A$3:$A$851,MATCH('Calculations - Diagnostics'!$H41,'2 Diag Ordering list'!$A$3:$A$851,0)),4)="1.4 ",LEFT(INDEX('2 Diag Ordering list'!$A$3:$A$851,MATCH('Calculations - Diagnostics'!$H41,'2 Diag Ordering list'!$A$3:$A$851,0)),4)="1.5 ",LEFT(INDEX('2 Diag Ordering list'!$A$3:$A$851,MATCH('Calculations - Diagnostics'!$H41,'2 Diag Ordering list'!$A$3:$A$851,0)),4)="1.6 ",LEFT(INDEX('2 Diag Ordering list'!$A$3:$A$851,MATCH('Calculations - Diagnostics'!$H41,'2 Diag Ordering list'!$A$3:$A$851,0)),4)="2.1 ",LEFT(INDEX('2 Diag Ordering list'!$A$3:$A$851,MATCH('Calculations - Diagnostics'!$H41,'2 Diag Ordering list'!$A$3:$A$851,0)),4)="3.1 ",LEFT(INDEX('2 Diag Ordering list'!$A$3:$A$851,MATCH('Calculations - Diagnostics'!$H41,'2 Diag Ordering list'!$A$3:$A$851,0)),4)="4.1 ",LEFT(INDEX('2 Diag Ordering list'!$A$3:$A$851,MATCH('Calculations - Diagnostics'!$H41,'2 Diag Ordering list'!$A$3:$A$851,0)),4)="4.2 ",LEFT(INDEX('2 Diag Ordering list'!$A$3:$A$851,MATCH('Calculations - Diagnostics'!$H41,'2 Diag Ordering list'!$A$3:$A$851,0)),4)="5.1 ",LEFT(INDEX('2 Diag Ordering list'!$A$3:$A$851,MATCH('Calculations - Diagnostics'!$H41,'2 Diag Ordering list'!$A$3:$A$851,0)),4)="5.2 ",LEFT(INDEX('2 Diag Ordering list'!$A$3:$A$851,MATCH('Calculations - Diagnostics'!$H41,'2 Diag Ordering list'!$A$3:$A$851,0)),4)="5.3 ",LEFT(INDEX('2 Diag Ordering list'!$A$3:$A$851,MATCH('Calculations - Diagnostics'!$H41,'2 Diag Ordering list'!$A$3:$A$851,0)),4)="6.1 ",LEFT(INDEX('2 Diag Ordering list'!$A$3:$A$851,MATCH('Calculations - Diagnostics'!$H41,'2 Diag Ordering list'!$A$3:$A$851,0)),4)="6.2 ",LEFT(INDEX('2 Diag Ordering list'!$A$3:$A$851,MATCH('Calculations - Diagnostics'!$H41,'2 Diag Ordering list'!$A$3:$A$851,0)),4)="6.3 ",LEFT(INDEX('2 Diag Ordering list'!$A$3:$A$851,MATCH('Calculations - Diagnostics'!$H41,'2 Diag Ordering list'!$A$3:$A$851,0)),4)="6.4 ",LEFT(INDEX('2 Diag Ordering list'!$A$3:$A$851,MATCH('Calculations - Diagnostics'!$H41,'2 Diag Ordering list'!$A$3:$A$851,0)),4)="7.1 "),HYPERLINK("#"&amp;CELL("address",INDEX('2 Diag Ordering list'!$A$3:$A$851,MATCH('Calculations - Diagnostics'!$H41,'2 Diag Ordering list'!$A$3:$A$851,0))),INDEX('2 Diag Ordering list'!$A$3:$A$851,MATCH('Calculations - Diagnostics'!$H41,'2 Diag Ordering list'!$A$3:$A$851,0))),"")</f>
        <v/>
      </c>
      <c r="C6" s="704" t="str">
        <f t="array" aca="1" ref="C6" ca="1">IF(AND(A6="",B6=""),HYPERLINK("#"&amp;CELL("address",INDEX('2 Diag Ordering list'!$A$3:$A$851,MATCH('Calculations - Diagnostics'!$H41,'2 Diag Ordering list'!$A$3:$A$851,0))),INDEX('2 Diag Ordering list'!$A$3:$A$851,MATCH('Calculations - Diagnostics'!$H41,'2 Diag Ordering list'!$A$3:$A$851,0))),"")</f>
        <v>1.1.2 Truenat MTB reagents</v>
      </c>
    </row>
    <row r="7" spans="1:5" ht="17.100000000000001" customHeight="1">
      <c r="A7" s="938" t="str">
        <f t="array" aca="1" ref="A7" ca="1">IF(OR(LEFT(INDEX('2 Diag Ordering list'!$A$3:$A$851,MATCH('Calculations - Diagnostics'!$H42,'2 Diag Ordering list'!$A$3:$A$851,0)),3)="1. ",LEFT(INDEX('2 Diag Ordering list'!$A$3:$A$851,MATCH('Calculations - Diagnostics'!$H42,'2 Diag Ordering list'!$A$3:$A$851,0)),3)="2. ",LEFT(INDEX('2 Diag Ordering list'!$A$3:$A$851,MATCH('Calculations - Diagnostics'!$H42,'2 Diag Ordering list'!$A$3:$A$851,0)),3)="3. ",LEFT(INDEX('2 Diag Ordering list'!$A$3:$A$851,MATCH('Calculations - Diagnostics'!$H42,'2 Diag Ordering list'!$A$3:$A$851,0)),3)="4. ",LEFT(INDEX('2 Diag Ordering list'!$A$3:$A$851,MATCH('Calculations - Diagnostics'!$H42,'2 Diag Ordering list'!$A$3:$A$851,0)),3)="5. ",LEFT(INDEX('2 Diag Ordering list'!$A$3:$A$851,MATCH('Calculations - Diagnostics'!$H42,'2 Diag Ordering list'!$A$3:$A$851,0)),3)="6. ",LEFT(INDEX('2 Diag Ordering list'!$A$3:$A$851,MATCH('Calculations - Diagnostics'!$H42,'2 Diag Ordering list'!$A$3:$A$851,0)),3)="7. ",LEFT(INDEX('2 Diag Ordering list'!$A$3:$A$851,MATCH('Calculations - Diagnostics'!$H42,'2 Diag Ordering list'!$A$3:$A$851,0)),3)="8. ",LEFT(INDEX('2 Diag Ordering list'!$A$3:$A$851,MATCH('Calculations - Diagnostics'!$H42,'2 Diag Ordering list'!$A$3:$A$851,0)),3)="9. "),
HYPERLINK("#"&amp;CELL("address",INDEX('2 Diag Ordering list'!$A$3:$A$851,MATCH('Calculations - Diagnostics'!$H42,'2 Diag Ordering list'!$A$3:$A$851,0))),INDEX('2 Diag Ordering list'!$A$3:$A$851,MATCH('Calculations - Diagnostics'!$H42,'2 Diag Ordering list'!$A$3:$A$851,0))),"")</f>
        <v/>
      </c>
      <c r="B7" s="1143" t="str">
        <f t="array" aca="1" ref="B7" ca="1">IF(OR(LEFT(INDEX('2 Diag Ordering list'!$A$3:$A$851,MATCH('Calculations - Diagnostics'!$H42,'2 Diag Ordering list'!$A$3:$A$851,0)),4)="1.1 ",LEFT(INDEX('2 Diag Ordering list'!$A$3:$A$851,MATCH('Calculations - Diagnostics'!$H42,'2 Diag Ordering list'!$A$3:$A$851,0)),4)="1.2 ",LEFT(INDEX('2 Diag Ordering list'!$A$3:$A$851,MATCH('Calculations - Diagnostics'!$H42,'2 Diag Ordering list'!$A$3:$A$851,0)),4)="1.3 ",LEFT(INDEX('2 Diag Ordering list'!$A$3:$A$851,MATCH('Calculations - Diagnostics'!$H42,'2 Diag Ordering list'!$A$3:$A$851,0)),4)="1.4 ",LEFT(INDEX('2 Diag Ordering list'!$A$3:$A$851,MATCH('Calculations - Diagnostics'!$H42,'2 Diag Ordering list'!$A$3:$A$851,0)),4)="1.5 ",LEFT(INDEX('2 Diag Ordering list'!$A$3:$A$851,MATCH('Calculations - Diagnostics'!$H42,'2 Diag Ordering list'!$A$3:$A$851,0)),4)="1.6 ",LEFT(INDEX('2 Diag Ordering list'!$A$3:$A$851,MATCH('Calculations - Diagnostics'!$H42,'2 Diag Ordering list'!$A$3:$A$851,0)),4)="2.1 ",LEFT(INDEX('2 Diag Ordering list'!$A$3:$A$851,MATCH('Calculations - Diagnostics'!$H42,'2 Diag Ordering list'!$A$3:$A$851,0)),4)="3.1 ",LEFT(INDEX('2 Diag Ordering list'!$A$3:$A$851,MATCH('Calculations - Diagnostics'!$H42,'2 Diag Ordering list'!$A$3:$A$851,0)),4)="4.1 ",LEFT(INDEX('2 Diag Ordering list'!$A$3:$A$851,MATCH('Calculations - Diagnostics'!$H42,'2 Diag Ordering list'!$A$3:$A$851,0)),4)="4.2 ",LEFT(INDEX('2 Diag Ordering list'!$A$3:$A$851,MATCH('Calculations - Diagnostics'!$H42,'2 Diag Ordering list'!$A$3:$A$851,0)),4)="5.1 ",LEFT(INDEX('2 Diag Ordering list'!$A$3:$A$851,MATCH('Calculations - Diagnostics'!$H42,'2 Diag Ordering list'!$A$3:$A$851,0)),4)="5.2 ",LEFT(INDEX('2 Diag Ordering list'!$A$3:$A$851,MATCH('Calculations - Diagnostics'!$H42,'2 Diag Ordering list'!$A$3:$A$851,0)),4)="5.3 ",LEFT(INDEX('2 Diag Ordering list'!$A$3:$A$851,MATCH('Calculations - Diagnostics'!$H42,'2 Diag Ordering list'!$A$3:$A$851,0)),4)="6.1 ",LEFT(INDEX('2 Diag Ordering list'!$A$3:$A$851,MATCH('Calculations - Diagnostics'!$H42,'2 Diag Ordering list'!$A$3:$A$851,0)),4)="6.2 ",LEFT(INDEX('2 Diag Ordering list'!$A$3:$A$851,MATCH('Calculations - Diagnostics'!$H42,'2 Diag Ordering list'!$A$3:$A$851,0)),4)="6.3 ",LEFT(INDEX('2 Diag Ordering list'!$A$3:$A$851,MATCH('Calculations - Diagnostics'!$H42,'2 Diag Ordering list'!$A$3:$A$851,0)),4)="6.4 ",LEFT(INDEX('2 Diag Ordering list'!$A$3:$A$851,MATCH('Calculations - Diagnostics'!$H42,'2 Diag Ordering list'!$A$3:$A$851,0)),4)="7.1 "),HYPERLINK("#"&amp;CELL("address",INDEX('2 Diag Ordering list'!$A$3:$A$851,MATCH('Calculations - Diagnostics'!$H42,'2 Diag Ordering list'!$A$3:$A$851,0))),INDEX('2 Diag Ordering list'!$A$3:$A$851,MATCH('Calculations - Diagnostics'!$H42,'2 Diag Ordering list'!$A$3:$A$851,0))),"")</f>
        <v/>
      </c>
      <c r="C7" s="704" t="str">
        <f t="array" aca="1" ref="C7" ca="1">IF(AND(A7="",B7=""),HYPERLINK("#"&amp;CELL("address",INDEX('2 Diag Ordering list'!$A$3:$A$851,MATCH('Calculations - Diagnostics'!$H42,'2 Diag Ordering list'!$A$3:$A$851,0))),INDEX('2 Diag Ordering list'!$A$3:$A$851,MATCH('Calculations - Diagnostics'!$H42,'2 Diag Ordering list'!$A$3:$A$851,0))),"")</f>
        <v>1.1.3 Truenat consumables</v>
      </c>
    </row>
    <row r="8" spans="1:5" ht="17.100000000000001" customHeight="1">
      <c r="A8" s="938" t="str">
        <f t="array" aca="1" ref="A8" ca="1">IF(OR(LEFT(INDEX('2 Diag Ordering list'!$A$3:$A$851,MATCH('Calculations - Diagnostics'!$H43,'2 Diag Ordering list'!$A$3:$A$851,0)),3)="1. ",LEFT(INDEX('2 Diag Ordering list'!$A$3:$A$851,MATCH('Calculations - Diagnostics'!$H43,'2 Diag Ordering list'!$A$3:$A$851,0)),3)="2. ",LEFT(INDEX('2 Diag Ordering list'!$A$3:$A$851,MATCH('Calculations - Diagnostics'!$H43,'2 Diag Ordering list'!$A$3:$A$851,0)),3)="3. ",LEFT(INDEX('2 Diag Ordering list'!$A$3:$A$851,MATCH('Calculations - Diagnostics'!$H43,'2 Diag Ordering list'!$A$3:$A$851,0)),3)="4. ",LEFT(INDEX('2 Diag Ordering list'!$A$3:$A$851,MATCH('Calculations - Diagnostics'!$H43,'2 Diag Ordering list'!$A$3:$A$851,0)),3)="5. ",LEFT(INDEX('2 Diag Ordering list'!$A$3:$A$851,MATCH('Calculations - Diagnostics'!$H43,'2 Diag Ordering list'!$A$3:$A$851,0)),3)="6. ",LEFT(INDEX('2 Diag Ordering list'!$A$3:$A$851,MATCH('Calculations - Diagnostics'!$H43,'2 Diag Ordering list'!$A$3:$A$851,0)),3)="7. ",LEFT(INDEX('2 Diag Ordering list'!$A$3:$A$851,MATCH('Calculations - Diagnostics'!$H43,'2 Diag Ordering list'!$A$3:$A$851,0)),3)="8. ",LEFT(INDEX('2 Diag Ordering list'!$A$3:$A$851,MATCH('Calculations - Diagnostics'!$H43,'2 Diag Ordering list'!$A$3:$A$851,0)),3)="9. "),
HYPERLINK("#"&amp;CELL("address",INDEX('2 Diag Ordering list'!$A$3:$A$851,MATCH('Calculations - Diagnostics'!$H43,'2 Diag Ordering list'!$A$3:$A$851,0))),INDEX('2 Diag Ordering list'!$A$3:$A$851,MATCH('Calculations - Diagnostics'!$H43,'2 Diag Ordering list'!$A$3:$A$851,0))),"")</f>
        <v/>
      </c>
      <c r="B8" s="1143" t="str">
        <f t="array" aca="1" ref="B8" ca="1">IF(OR(LEFT(INDEX('2 Diag Ordering list'!$A$3:$A$851,MATCH('Calculations - Diagnostics'!$H43,'2 Diag Ordering list'!$A$3:$A$851,0)),4)="1.1 ",LEFT(INDEX('2 Diag Ordering list'!$A$3:$A$851,MATCH('Calculations - Diagnostics'!$H43,'2 Diag Ordering list'!$A$3:$A$851,0)),4)="1.2 ",LEFT(INDEX('2 Diag Ordering list'!$A$3:$A$851,MATCH('Calculations - Diagnostics'!$H43,'2 Diag Ordering list'!$A$3:$A$851,0)),4)="1.3 ",LEFT(INDEX('2 Diag Ordering list'!$A$3:$A$851,MATCH('Calculations - Diagnostics'!$H43,'2 Diag Ordering list'!$A$3:$A$851,0)),4)="1.4 ",LEFT(INDEX('2 Diag Ordering list'!$A$3:$A$851,MATCH('Calculations - Diagnostics'!$H43,'2 Diag Ordering list'!$A$3:$A$851,0)),4)="1.5 ",LEFT(INDEX('2 Diag Ordering list'!$A$3:$A$851,MATCH('Calculations - Diagnostics'!$H43,'2 Diag Ordering list'!$A$3:$A$851,0)),4)="1.6 ",LEFT(INDEX('2 Diag Ordering list'!$A$3:$A$851,MATCH('Calculations - Diagnostics'!$H43,'2 Diag Ordering list'!$A$3:$A$851,0)),4)="2.1 ",LEFT(INDEX('2 Diag Ordering list'!$A$3:$A$851,MATCH('Calculations - Diagnostics'!$H43,'2 Diag Ordering list'!$A$3:$A$851,0)),4)="3.1 ",LEFT(INDEX('2 Diag Ordering list'!$A$3:$A$851,MATCH('Calculations - Diagnostics'!$H43,'2 Diag Ordering list'!$A$3:$A$851,0)),4)="4.1 ",LEFT(INDEX('2 Diag Ordering list'!$A$3:$A$851,MATCH('Calculations - Diagnostics'!$H43,'2 Diag Ordering list'!$A$3:$A$851,0)),4)="4.2 ",LEFT(INDEX('2 Diag Ordering list'!$A$3:$A$851,MATCH('Calculations - Diagnostics'!$H43,'2 Diag Ordering list'!$A$3:$A$851,0)),4)="5.1 ",LEFT(INDEX('2 Diag Ordering list'!$A$3:$A$851,MATCH('Calculations - Diagnostics'!$H43,'2 Diag Ordering list'!$A$3:$A$851,0)),4)="5.2 ",LEFT(INDEX('2 Diag Ordering list'!$A$3:$A$851,MATCH('Calculations - Diagnostics'!$H43,'2 Diag Ordering list'!$A$3:$A$851,0)),4)="5.3 ",LEFT(INDEX('2 Diag Ordering list'!$A$3:$A$851,MATCH('Calculations - Diagnostics'!$H43,'2 Diag Ordering list'!$A$3:$A$851,0)),4)="6.1 ",LEFT(INDEX('2 Diag Ordering list'!$A$3:$A$851,MATCH('Calculations - Diagnostics'!$H43,'2 Diag Ordering list'!$A$3:$A$851,0)),4)="6.2 ",LEFT(INDEX('2 Diag Ordering list'!$A$3:$A$851,MATCH('Calculations - Diagnostics'!$H43,'2 Diag Ordering list'!$A$3:$A$851,0)),4)="6.3 ",LEFT(INDEX('2 Diag Ordering list'!$A$3:$A$851,MATCH('Calculations - Diagnostics'!$H43,'2 Diag Ordering list'!$A$3:$A$851,0)),4)="6.4 ",LEFT(INDEX('2 Diag Ordering list'!$A$3:$A$851,MATCH('Calculations - Diagnostics'!$H43,'2 Diag Ordering list'!$A$3:$A$851,0)),4)="7.1 "),HYPERLINK("#"&amp;CELL("address",INDEX('2 Diag Ordering list'!$A$3:$A$851,MATCH('Calculations - Diagnostics'!$H43,'2 Diag Ordering list'!$A$3:$A$851,0))),INDEX('2 Diag Ordering list'!$A$3:$A$851,MATCH('Calculations - Diagnostics'!$H43,'2 Diag Ordering list'!$A$3:$A$851,0))),"")</f>
        <v/>
      </c>
      <c r="C8" s="704" t="str">
        <f t="array" aca="1" ref="C8" ca="1">IF(AND(A8="",B8=""),HYPERLINK("#"&amp;CELL("address",INDEX('2 Diag Ordering list'!$A$3:$A$851,MATCH('Calculations - Diagnostics'!$H43,'2 Diag Ordering list'!$A$3:$A$851,0))),INDEX('2 Diag Ordering list'!$A$3:$A$851,MATCH('Calculations - Diagnostics'!$H43,'2 Diag Ordering list'!$A$3:$A$851,0))),"")</f>
        <v>1.1.4 Truenat services</v>
      </c>
    </row>
    <row r="9" spans="1:5" ht="17.100000000000001" customHeight="1">
      <c r="A9" s="938" t="str">
        <f t="array" aca="1" ref="A9" ca="1">IF(OR(LEFT(INDEX('2 Diag Ordering list'!$A$3:$A$851,MATCH('Calculations - Diagnostics'!$H44,'2 Diag Ordering list'!$A$3:$A$851,0)),3)="1. ",LEFT(INDEX('2 Diag Ordering list'!$A$3:$A$851,MATCH('Calculations - Diagnostics'!$H44,'2 Diag Ordering list'!$A$3:$A$851,0)),3)="2. ",LEFT(INDEX('2 Diag Ordering list'!$A$3:$A$851,MATCH('Calculations - Diagnostics'!$H44,'2 Diag Ordering list'!$A$3:$A$851,0)),3)="3. ",LEFT(INDEX('2 Diag Ordering list'!$A$3:$A$851,MATCH('Calculations - Diagnostics'!$H44,'2 Diag Ordering list'!$A$3:$A$851,0)),3)="4. ",LEFT(INDEX('2 Diag Ordering list'!$A$3:$A$851,MATCH('Calculations - Diagnostics'!$H44,'2 Diag Ordering list'!$A$3:$A$851,0)),3)="5. ",LEFT(INDEX('2 Diag Ordering list'!$A$3:$A$851,MATCH('Calculations - Diagnostics'!$H44,'2 Diag Ordering list'!$A$3:$A$851,0)),3)="6. ",LEFT(INDEX('2 Diag Ordering list'!$A$3:$A$851,MATCH('Calculations - Diagnostics'!$H44,'2 Diag Ordering list'!$A$3:$A$851,0)),3)="7. ",LEFT(INDEX('2 Diag Ordering list'!$A$3:$A$851,MATCH('Calculations - Diagnostics'!$H44,'2 Diag Ordering list'!$A$3:$A$851,0)),3)="8. ",LEFT(INDEX('2 Diag Ordering list'!$A$3:$A$851,MATCH('Calculations - Diagnostics'!$H44,'2 Diag Ordering list'!$A$3:$A$851,0)),3)="9. "),
HYPERLINK("#"&amp;CELL("address",INDEX('2 Diag Ordering list'!$A$3:$A$851,MATCH('Calculations - Diagnostics'!$H44,'2 Diag Ordering list'!$A$3:$A$851,0))),INDEX('2 Diag Ordering list'!$A$3:$A$851,MATCH('Calculations - Diagnostics'!$H44,'2 Diag Ordering list'!$A$3:$A$851,0))),"")</f>
        <v/>
      </c>
      <c r="B9" s="1143" t="str">
        <f t="array" aca="1" ref="B9" ca="1">IF(OR(LEFT(INDEX('2 Diag Ordering list'!$A$3:$A$851,MATCH('Calculations - Diagnostics'!$H44,'2 Diag Ordering list'!$A$3:$A$851,0)),4)="1.1 ",LEFT(INDEX('2 Diag Ordering list'!$A$3:$A$851,MATCH('Calculations - Diagnostics'!$H44,'2 Diag Ordering list'!$A$3:$A$851,0)),4)="1.2 ",LEFT(INDEX('2 Diag Ordering list'!$A$3:$A$851,MATCH('Calculations - Diagnostics'!$H44,'2 Diag Ordering list'!$A$3:$A$851,0)),4)="1.3 ",LEFT(INDEX('2 Diag Ordering list'!$A$3:$A$851,MATCH('Calculations - Diagnostics'!$H44,'2 Diag Ordering list'!$A$3:$A$851,0)),4)="1.4 ",LEFT(INDEX('2 Diag Ordering list'!$A$3:$A$851,MATCH('Calculations - Diagnostics'!$H44,'2 Diag Ordering list'!$A$3:$A$851,0)),4)="1.5 ",LEFT(INDEX('2 Diag Ordering list'!$A$3:$A$851,MATCH('Calculations - Diagnostics'!$H44,'2 Diag Ordering list'!$A$3:$A$851,0)),4)="1.6 ",LEFT(INDEX('2 Diag Ordering list'!$A$3:$A$851,MATCH('Calculations - Diagnostics'!$H44,'2 Diag Ordering list'!$A$3:$A$851,0)),4)="2.1 ",LEFT(INDEX('2 Diag Ordering list'!$A$3:$A$851,MATCH('Calculations - Diagnostics'!$H44,'2 Diag Ordering list'!$A$3:$A$851,0)),4)="3.1 ",LEFT(INDEX('2 Diag Ordering list'!$A$3:$A$851,MATCH('Calculations - Diagnostics'!$H44,'2 Diag Ordering list'!$A$3:$A$851,0)),4)="4.1 ",LEFT(INDEX('2 Diag Ordering list'!$A$3:$A$851,MATCH('Calculations - Diagnostics'!$H44,'2 Diag Ordering list'!$A$3:$A$851,0)),4)="4.2 ",LEFT(INDEX('2 Diag Ordering list'!$A$3:$A$851,MATCH('Calculations - Diagnostics'!$H44,'2 Diag Ordering list'!$A$3:$A$851,0)),4)="5.1 ",LEFT(INDEX('2 Diag Ordering list'!$A$3:$A$851,MATCH('Calculations - Diagnostics'!$H44,'2 Diag Ordering list'!$A$3:$A$851,0)),4)="5.2 ",LEFT(INDEX('2 Diag Ordering list'!$A$3:$A$851,MATCH('Calculations - Diagnostics'!$H44,'2 Diag Ordering list'!$A$3:$A$851,0)),4)="5.3 ",LEFT(INDEX('2 Diag Ordering list'!$A$3:$A$851,MATCH('Calculations - Diagnostics'!$H44,'2 Diag Ordering list'!$A$3:$A$851,0)),4)="6.1 ",LEFT(INDEX('2 Diag Ordering list'!$A$3:$A$851,MATCH('Calculations - Diagnostics'!$H44,'2 Diag Ordering list'!$A$3:$A$851,0)),4)="6.2 ",LEFT(INDEX('2 Diag Ordering list'!$A$3:$A$851,MATCH('Calculations - Diagnostics'!$H44,'2 Diag Ordering list'!$A$3:$A$851,0)),4)="6.3 ",LEFT(INDEX('2 Diag Ordering list'!$A$3:$A$851,MATCH('Calculations - Diagnostics'!$H44,'2 Diag Ordering list'!$A$3:$A$851,0)),4)="6.4 ",LEFT(INDEX('2 Diag Ordering list'!$A$3:$A$851,MATCH('Calculations - Diagnostics'!$H44,'2 Diag Ordering list'!$A$3:$A$851,0)),4)="7.1 "),HYPERLINK("#"&amp;CELL("address",INDEX('2 Diag Ordering list'!$A$3:$A$851,MATCH('Calculations - Diagnostics'!$H44,'2 Diag Ordering list'!$A$3:$A$851,0))),INDEX('2 Diag Ordering list'!$A$3:$A$851,MATCH('Calculations - Diagnostics'!$H44,'2 Diag Ordering list'!$A$3:$A$851,0))),"")</f>
        <v/>
      </c>
      <c r="C9" s="704" t="str">
        <f t="array" aca="1" ref="C9" ca="1">IF(AND(A9="",B9=""),HYPERLINK("#"&amp;CELL("address",INDEX('2 Diag Ordering list'!$A$3:$A$851,MATCH('Calculations - Diagnostics'!$H44,'2 Diag Ordering list'!$A$3:$A$851,0))),INDEX('2 Diag Ordering list'!$A$3:$A$851,MATCH('Calculations - Diagnostics'!$H44,'2 Diag Ordering list'!$A$3:$A$851,0))),"")</f>
        <v>1.1.5 TB-LAMP equipment</v>
      </c>
    </row>
    <row r="10" spans="1:5" ht="17.100000000000001" customHeight="1">
      <c r="A10" s="938" t="str">
        <f t="array" aca="1" ref="A10" ca="1">IF(OR(LEFT(INDEX('2 Diag Ordering list'!$A$3:$A$851,MATCH('Calculations - Diagnostics'!$H45,'2 Diag Ordering list'!$A$3:$A$851,0)),3)="1. ",LEFT(INDEX('2 Diag Ordering list'!$A$3:$A$851,MATCH('Calculations - Diagnostics'!$H45,'2 Diag Ordering list'!$A$3:$A$851,0)),3)="2. ",LEFT(INDEX('2 Diag Ordering list'!$A$3:$A$851,MATCH('Calculations - Diagnostics'!$H45,'2 Diag Ordering list'!$A$3:$A$851,0)),3)="3. ",LEFT(INDEX('2 Diag Ordering list'!$A$3:$A$851,MATCH('Calculations - Diagnostics'!$H45,'2 Diag Ordering list'!$A$3:$A$851,0)),3)="4. ",LEFT(INDEX('2 Diag Ordering list'!$A$3:$A$851,MATCH('Calculations - Diagnostics'!$H45,'2 Diag Ordering list'!$A$3:$A$851,0)),3)="5. ",LEFT(INDEX('2 Diag Ordering list'!$A$3:$A$851,MATCH('Calculations - Diagnostics'!$H45,'2 Diag Ordering list'!$A$3:$A$851,0)),3)="6. ",LEFT(INDEX('2 Diag Ordering list'!$A$3:$A$851,MATCH('Calculations - Diagnostics'!$H45,'2 Diag Ordering list'!$A$3:$A$851,0)),3)="7. ",LEFT(INDEX('2 Diag Ordering list'!$A$3:$A$851,MATCH('Calculations - Diagnostics'!$H45,'2 Diag Ordering list'!$A$3:$A$851,0)),3)="8. ",LEFT(INDEX('2 Diag Ordering list'!$A$3:$A$851,MATCH('Calculations - Diagnostics'!$H45,'2 Diag Ordering list'!$A$3:$A$851,0)),3)="9. "),
HYPERLINK("#"&amp;CELL("address",INDEX('2 Diag Ordering list'!$A$3:$A$851,MATCH('Calculations - Diagnostics'!$H45,'2 Diag Ordering list'!$A$3:$A$851,0))),INDEX('2 Diag Ordering list'!$A$3:$A$851,MATCH('Calculations - Diagnostics'!$H45,'2 Diag Ordering list'!$A$3:$A$851,0))),"")</f>
        <v/>
      </c>
      <c r="B10" s="1143" t="str">
        <f t="array" aca="1" ref="B10" ca="1">IF(OR(LEFT(INDEX('2 Diag Ordering list'!$A$3:$A$851,MATCH('Calculations - Diagnostics'!$H45,'2 Diag Ordering list'!$A$3:$A$851,0)),4)="1.1 ",LEFT(INDEX('2 Diag Ordering list'!$A$3:$A$851,MATCH('Calculations - Diagnostics'!$H45,'2 Diag Ordering list'!$A$3:$A$851,0)),4)="1.2 ",LEFT(INDEX('2 Diag Ordering list'!$A$3:$A$851,MATCH('Calculations - Diagnostics'!$H45,'2 Diag Ordering list'!$A$3:$A$851,0)),4)="1.3 ",LEFT(INDEX('2 Diag Ordering list'!$A$3:$A$851,MATCH('Calculations - Diagnostics'!$H45,'2 Diag Ordering list'!$A$3:$A$851,0)),4)="1.4 ",LEFT(INDEX('2 Diag Ordering list'!$A$3:$A$851,MATCH('Calculations - Diagnostics'!$H45,'2 Diag Ordering list'!$A$3:$A$851,0)),4)="1.5 ",LEFT(INDEX('2 Diag Ordering list'!$A$3:$A$851,MATCH('Calculations - Diagnostics'!$H45,'2 Diag Ordering list'!$A$3:$A$851,0)),4)="1.6 ",LEFT(INDEX('2 Diag Ordering list'!$A$3:$A$851,MATCH('Calculations - Diagnostics'!$H45,'2 Diag Ordering list'!$A$3:$A$851,0)),4)="2.1 ",LEFT(INDEX('2 Diag Ordering list'!$A$3:$A$851,MATCH('Calculations - Diagnostics'!$H45,'2 Diag Ordering list'!$A$3:$A$851,0)),4)="3.1 ",LEFT(INDEX('2 Diag Ordering list'!$A$3:$A$851,MATCH('Calculations - Diagnostics'!$H45,'2 Diag Ordering list'!$A$3:$A$851,0)),4)="4.1 ",LEFT(INDEX('2 Diag Ordering list'!$A$3:$A$851,MATCH('Calculations - Diagnostics'!$H45,'2 Diag Ordering list'!$A$3:$A$851,0)),4)="4.2 ",LEFT(INDEX('2 Diag Ordering list'!$A$3:$A$851,MATCH('Calculations - Diagnostics'!$H45,'2 Diag Ordering list'!$A$3:$A$851,0)),4)="5.1 ",LEFT(INDEX('2 Diag Ordering list'!$A$3:$A$851,MATCH('Calculations - Diagnostics'!$H45,'2 Diag Ordering list'!$A$3:$A$851,0)),4)="5.2 ",LEFT(INDEX('2 Diag Ordering list'!$A$3:$A$851,MATCH('Calculations - Diagnostics'!$H45,'2 Diag Ordering list'!$A$3:$A$851,0)),4)="5.3 ",LEFT(INDEX('2 Diag Ordering list'!$A$3:$A$851,MATCH('Calculations - Diagnostics'!$H45,'2 Diag Ordering list'!$A$3:$A$851,0)),4)="6.1 ",LEFT(INDEX('2 Diag Ordering list'!$A$3:$A$851,MATCH('Calculations - Diagnostics'!$H45,'2 Diag Ordering list'!$A$3:$A$851,0)),4)="6.2 ",LEFT(INDEX('2 Diag Ordering list'!$A$3:$A$851,MATCH('Calculations - Diagnostics'!$H45,'2 Diag Ordering list'!$A$3:$A$851,0)),4)="6.3 ",LEFT(INDEX('2 Diag Ordering list'!$A$3:$A$851,MATCH('Calculations - Diagnostics'!$H45,'2 Diag Ordering list'!$A$3:$A$851,0)),4)="6.4 ",LEFT(INDEX('2 Diag Ordering list'!$A$3:$A$851,MATCH('Calculations - Diagnostics'!$H45,'2 Diag Ordering list'!$A$3:$A$851,0)),4)="7.1 "),HYPERLINK("#"&amp;CELL("address",INDEX('2 Diag Ordering list'!$A$3:$A$851,MATCH('Calculations - Diagnostics'!$H45,'2 Diag Ordering list'!$A$3:$A$851,0))),INDEX('2 Diag Ordering list'!$A$3:$A$851,MATCH('Calculations - Diagnostics'!$H45,'2 Diag Ordering list'!$A$3:$A$851,0))),"")</f>
        <v/>
      </c>
      <c r="C10" s="704" t="str">
        <f t="array" aca="1" ref="C10" ca="1">IF(AND(A10="",B10=""),HYPERLINK("#"&amp;CELL("address",INDEX('2 Diag Ordering list'!$A$3:$A$851,MATCH('Calculations - Diagnostics'!$H45,'2 Diag Ordering list'!$A$3:$A$851,0))),INDEX('2 Diag Ordering list'!$A$3:$A$851,MATCH('Calculations - Diagnostics'!$H45,'2 Diag Ordering list'!$A$3:$A$851,0))),"")</f>
        <v>1.1.6 TB-LAMP reagents</v>
      </c>
    </row>
    <row r="11" spans="1:5" ht="17.100000000000001" customHeight="1">
      <c r="A11" s="938" t="str">
        <f t="array" aca="1" ref="A11" ca="1">IF(OR(LEFT(INDEX('2 Diag Ordering list'!$A$3:$A$851,MATCH('Calculations - Diagnostics'!$H46,'2 Diag Ordering list'!$A$3:$A$851,0)),3)="1. ",LEFT(INDEX('2 Diag Ordering list'!$A$3:$A$851,MATCH('Calculations - Diagnostics'!$H46,'2 Diag Ordering list'!$A$3:$A$851,0)),3)="2. ",LEFT(INDEX('2 Diag Ordering list'!$A$3:$A$851,MATCH('Calculations - Diagnostics'!$H46,'2 Diag Ordering list'!$A$3:$A$851,0)),3)="3. ",LEFT(INDEX('2 Diag Ordering list'!$A$3:$A$851,MATCH('Calculations - Diagnostics'!$H46,'2 Diag Ordering list'!$A$3:$A$851,0)),3)="4. ",LEFT(INDEX('2 Diag Ordering list'!$A$3:$A$851,MATCH('Calculations - Diagnostics'!$H46,'2 Diag Ordering list'!$A$3:$A$851,0)),3)="5. ",LEFT(INDEX('2 Diag Ordering list'!$A$3:$A$851,MATCH('Calculations - Diagnostics'!$H46,'2 Diag Ordering list'!$A$3:$A$851,0)),3)="6. ",LEFT(INDEX('2 Diag Ordering list'!$A$3:$A$851,MATCH('Calculations - Diagnostics'!$H46,'2 Diag Ordering list'!$A$3:$A$851,0)),3)="7. ",LEFT(INDEX('2 Diag Ordering list'!$A$3:$A$851,MATCH('Calculations - Diagnostics'!$H46,'2 Diag Ordering list'!$A$3:$A$851,0)),3)="8. ",LEFT(INDEX('2 Diag Ordering list'!$A$3:$A$851,MATCH('Calculations - Diagnostics'!$H46,'2 Diag Ordering list'!$A$3:$A$851,0)),3)="9. "),
HYPERLINK("#"&amp;CELL("address",INDEX('2 Diag Ordering list'!$A$3:$A$851,MATCH('Calculations - Diagnostics'!$H46,'2 Diag Ordering list'!$A$3:$A$851,0))),INDEX('2 Diag Ordering list'!$A$3:$A$851,MATCH('Calculations - Diagnostics'!$H46,'2 Diag Ordering list'!$A$3:$A$851,0))),"")</f>
        <v/>
      </c>
      <c r="B11" s="1143" t="str">
        <f t="array" aca="1" ref="B11" ca="1">IF(OR(LEFT(INDEX('2 Diag Ordering list'!$A$3:$A$851,MATCH('Calculations - Diagnostics'!$H46,'2 Diag Ordering list'!$A$3:$A$851,0)),4)="1.1 ",LEFT(INDEX('2 Diag Ordering list'!$A$3:$A$851,MATCH('Calculations - Diagnostics'!$H46,'2 Diag Ordering list'!$A$3:$A$851,0)),4)="1.2 ",LEFT(INDEX('2 Diag Ordering list'!$A$3:$A$851,MATCH('Calculations - Diagnostics'!$H46,'2 Diag Ordering list'!$A$3:$A$851,0)),4)="1.3 ",LEFT(INDEX('2 Diag Ordering list'!$A$3:$A$851,MATCH('Calculations - Diagnostics'!$H46,'2 Diag Ordering list'!$A$3:$A$851,0)),4)="1.4 ",LEFT(INDEX('2 Diag Ordering list'!$A$3:$A$851,MATCH('Calculations - Diagnostics'!$H46,'2 Diag Ordering list'!$A$3:$A$851,0)),4)="1.5 ",LEFT(INDEX('2 Diag Ordering list'!$A$3:$A$851,MATCH('Calculations - Diagnostics'!$H46,'2 Diag Ordering list'!$A$3:$A$851,0)),4)="1.6 ",LEFT(INDEX('2 Diag Ordering list'!$A$3:$A$851,MATCH('Calculations - Diagnostics'!$H46,'2 Diag Ordering list'!$A$3:$A$851,0)),4)="2.1 ",LEFT(INDEX('2 Diag Ordering list'!$A$3:$A$851,MATCH('Calculations - Diagnostics'!$H46,'2 Diag Ordering list'!$A$3:$A$851,0)),4)="3.1 ",LEFT(INDEX('2 Diag Ordering list'!$A$3:$A$851,MATCH('Calculations - Diagnostics'!$H46,'2 Diag Ordering list'!$A$3:$A$851,0)),4)="4.1 ",LEFT(INDEX('2 Diag Ordering list'!$A$3:$A$851,MATCH('Calculations - Diagnostics'!$H46,'2 Diag Ordering list'!$A$3:$A$851,0)),4)="4.2 ",LEFT(INDEX('2 Diag Ordering list'!$A$3:$A$851,MATCH('Calculations - Diagnostics'!$H46,'2 Diag Ordering list'!$A$3:$A$851,0)),4)="5.1 ",LEFT(INDEX('2 Diag Ordering list'!$A$3:$A$851,MATCH('Calculations - Diagnostics'!$H46,'2 Diag Ordering list'!$A$3:$A$851,0)),4)="5.2 ",LEFT(INDEX('2 Diag Ordering list'!$A$3:$A$851,MATCH('Calculations - Diagnostics'!$H46,'2 Diag Ordering list'!$A$3:$A$851,0)),4)="5.3 ",LEFT(INDEX('2 Diag Ordering list'!$A$3:$A$851,MATCH('Calculations - Diagnostics'!$H46,'2 Diag Ordering list'!$A$3:$A$851,0)),4)="6.1 ",LEFT(INDEX('2 Diag Ordering list'!$A$3:$A$851,MATCH('Calculations - Diagnostics'!$H46,'2 Diag Ordering list'!$A$3:$A$851,0)),4)="6.2 ",LEFT(INDEX('2 Diag Ordering list'!$A$3:$A$851,MATCH('Calculations - Diagnostics'!$H46,'2 Diag Ordering list'!$A$3:$A$851,0)),4)="6.3 ",LEFT(INDEX('2 Diag Ordering list'!$A$3:$A$851,MATCH('Calculations - Diagnostics'!$H46,'2 Diag Ordering list'!$A$3:$A$851,0)),4)="6.4 ",LEFT(INDEX('2 Diag Ordering list'!$A$3:$A$851,MATCH('Calculations - Diagnostics'!$H46,'2 Diag Ordering list'!$A$3:$A$851,0)),4)="7.1 "),HYPERLINK("#"&amp;CELL("address",INDEX('2 Diag Ordering list'!$A$3:$A$851,MATCH('Calculations - Diagnostics'!$H46,'2 Diag Ordering list'!$A$3:$A$851,0))),INDEX('2 Diag Ordering list'!$A$3:$A$851,MATCH('Calculations - Diagnostics'!$H46,'2 Diag Ordering list'!$A$3:$A$851,0))),"")</f>
        <v/>
      </c>
      <c r="C11" s="704" t="str">
        <f t="array" aca="1" ref="C11" ca="1">IF(AND(A11="",B11=""),HYPERLINK("#"&amp;CELL("address",INDEX('2 Diag Ordering list'!$A$3:$A$851,MATCH('Calculations - Diagnostics'!$H46,'2 Diag Ordering list'!$A$3:$A$851,0))),INDEX('2 Diag Ordering list'!$A$3:$A$851,MATCH('Calculations - Diagnostics'!$H46,'2 Diag Ordering list'!$A$3:$A$851,0))),"")</f>
        <v>1.1.7 TB-LAMP consumables</v>
      </c>
    </row>
    <row r="12" spans="1:5" ht="17.100000000000001" customHeight="1">
      <c r="A12" s="938" t="str">
        <f t="array" aca="1" ref="A12" ca="1">IF(OR(LEFT(INDEX('2 Diag Ordering list'!$A$3:$A$851,MATCH('Calculations - Diagnostics'!$H47,'2 Diag Ordering list'!$A$3:$A$851,0)),3)="1. ",LEFT(INDEX('2 Diag Ordering list'!$A$3:$A$851,MATCH('Calculations - Diagnostics'!$H47,'2 Diag Ordering list'!$A$3:$A$851,0)),3)="2. ",LEFT(INDEX('2 Diag Ordering list'!$A$3:$A$851,MATCH('Calculations - Diagnostics'!$H47,'2 Diag Ordering list'!$A$3:$A$851,0)),3)="3. ",LEFT(INDEX('2 Diag Ordering list'!$A$3:$A$851,MATCH('Calculations - Diagnostics'!$H47,'2 Diag Ordering list'!$A$3:$A$851,0)),3)="4. ",LEFT(INDEX('2 Diag Ordering list'!$A$3:$A$851,MATCH('Calculations - Diagnostics'!$H47,'2 Diag Ordering list'!$A$3:$A$851,0)),3)="5. ",LEFT(INDEX('2 Diag Ordering list'!$A$3:$A$851,MATCH('Calculations - Diagnostics'!$H47,'2 Diag Ordering list'!$A$3:$A$851,0)),3)="6. ",LEFT(INDEX('2 Diag Ordering list'!$A$3:$A$851,MATCH('Calculations - Diagnostics'!$H47,'2 Diag Ordering list'!$A$3:$A$851,0)),3)="7. ",LEFT(INDEX('2 Diag Ordering list'!$A$3:$A$851,MATCH('Calculations - Diagnostics'!$H47,'2 Diag Ordering list'!$A$3:$A$851,0)),3)="8. ",LEFT(INDEX('2 Diag Ordering list'!$A$3:$A$851,MATCH('Calculations - Diagnostics'!$H47,'2 Diag Ordering list'!$A$3:$A$851,0)),3)="9. "),
HYPERLINK("#"&amp;CELL("address",INDEX('2 Diag Ordering list'!$A$3:$A$851,MATCH('Calculations - Diagnostics'!$H47,'2 Diag Ordering list'!$A$3:$A$851,0))),INDEX('2 Diag Ordering list'!$A$3:$A$851,MATCH('Calculations - Diagnostics'!$H47,'2 Diag Ordering list'!$A$3:$A$851,0))),"")</f>
        <v/>
      </c>
      <c r="B12" s="1143" t="str">
        <f t="array" aca="1" ref="B12" ca="1">IF(OR(LEFT(INDEX('2 Diag Ordering list'!$A$3:$A$851,MATCH('Calculations - Diagnostics'!$H47,'2 Diag Ordering list'!$A$3:$A$851,0)),4)="1.1 ",LEFT(INDEX('2 Diag Ordering list'!$A$3:$A$851,MATCH('Calculations - Diagnostics'!$H47,'2 Diag Ordering list'!$A$3:$A$851,0)),4)="1.2 ",LEFT(INDEX('2 Diag Ordering list'!$A$3:$A$851,MATCH('Calculations - Diagnostics'!$H47,'2 Diag Ordering list'!$A$3:$A$851,0)),4)="1.3 ",LEFT(INDEX('2 Diag Ordering list'!$A$3:$A$851,MATCH('Calculations - Diagnostics'!$H47,'2 Diag Ordering list'!$A$3:$A$851,0)),4)="1.4 ",LEFT(INDEX('2 Diag Ordering list'!$A$3:$A$851,MATCH('Calculations - Diagnostics'!$H47,'2 Diag Ordering list'!$A$3:$A$851,0)),4)="1.5 ",LEFT(INDEX('2 Diag Ordering list'!$A$3:$A$851,MATCH('Calculations - Diagnostics'!$H47,'2 Diag Ordering list'!$A$3:$A$851,0)),4)="1.6 ",LEFT(INDEX('2 Diag Ordering list'!$A$3:$A$851,MATCH('Calculations - Diagnostics'!$H47,'2 Diag Ordering list'!$A$3:$A$851,0)),4)="2.1 ",LEFT(INDEX('2 Diag Ordering list'!$A$3:$A$851,MATCH('Calculations - Diagnostics'!$H47,'2 Diag Ordering list'!$A$3:$A$851,0)),4)="3.1 ",LEFT(INDEX('2 Diag Ordering list'!$A$3:$A$851,MATCH('Calculations - Diagnostics'!$H47,'2 Diag Ordering list'!$A$3:$A$851,0)),4)="4.1 ",LEFT(INDEX('2 Diag Ordering list'!$A$3:$A$851,MATCH('Calculations - Diagnostics'!$H47,'2 Diag Ordering list'!$A$3:$A$851,0)),4)="4.2 ",LEFT(INDEX('2 Diag Ordering list'!$A$3:$A$851,MATCH('Calculations - Diagnostics'!$H47,'2 Diag Ordering list'!$A$3:$A$851,0)),4)="5.1 ",LEFT(INDEX('2 Diag Ordering list'!$A$3:$A$851,MATCH('Calculations - Diagnostics'!$H47,'2 Diag Ordering list'!$A$3:$A$851,0)),4)="5.2 ",LEFT(INDEX('2 Diag Ordering list'!$A$3:$A$851,MATCH('Calculations - Diagnostics'!$H47,'2 Diag Ordering list'!$A$3:$A$851,0)),4)="5.3 ",LEFT(INDEX('2 Diag Ordering list'!$A$3:$A$851,MATCH('Calculations - Diagnostics'!$H47,'2 Diag Ordering list'!$A$3:$A$851,0)),4)="6.1 ",LEFT(INDEX('2 Diag Ordering list'!$A$3:$A$851,MATCH('Calculations - Diagnostics'!$H47,'2 Diag Ordering list'!$A$3:$A$851,0)),4)="6.2 ",LEFT(INDEX('2 Diag Ordering list'!$A$3:$A$851,MATCH('Calculations - Diagnostics'!$H47,'2 Diag Ordering list'!$A$3:$A$851,0)),4)="6.3 ",LEFT(INDEX('2 Diag Ordering list'!$A$3:$A$851,MATCH('Calculations - Diagnostics'!$H47,'2 Diag Ordering list'!$A$3:$A$851,0)),4)="6.4 ",LEFT(INDEX('2 Diag Ordering list'!$A$3:$A$851,MATCH('Calculations - Diagnostics'!$H47,'2 Diag Ordering list'!$A$3:$A$851,0)),4)="7.1 "),HYPERLINK("#"&amp;CELL("address",INDEX('2 Diag Ordering list'!$A$3:$A$851,MATCH('Calculations - Diagnostics'!$H47,'2 Diag Ordering list'!$A$3:$A$851,0))),INDEX('2 Diag Ordering list'!$A$3:$A$851,MATCH('Calculations - Diagnostics'!$H47,'2 Diag Ordering list'!$A$3:$A$851,0))),"")</f>
        <v/>
      </c>
      <c r="C12" s="704" t="str">
        <f t="array" aca="1" ref="C12" ca="1">IF(AND(A12="",B12=""),HYPERLINK("#"&amp;CELL("address",INDEX('2 Diag Ordering list'!$A$3:$A$851,MATCH('Calculations - Diagnostics'!$H47,'2 Diag Ordering list'!$A$3:$A$851,0))),INDEX('2 Diag Ordering list'!$A$3:$A$851,MATCH('Calculations - Diagnostics'!$H47,'2 Diag Ordering list'!$A$3:$A$851,0))),"")</f>
        <v>1.1.8 TB-LAMP services</v>
      </c>
    </row>
    <row r="13" spans="1:5" ht="17.100000000000001" customHeight="1">
      <c r="A13" s="938" t="str">
        <f t="array" aca="1" ref="A13" ca="1">IF(OR(LEFT(INDEX('2 Diag Ordering list'!$A$3:$A$851,MATCH('Calculations - Diagnostics'!$H48,'2 Diag Ordering list'!$A$3:$A$851,0)),3)="1. ",LEFT(INDEX('2 Diag Ordering list'!$A$3:$A$851,MATCH('Calculations - Diagnostics'!$H48,'2 Diag Ordering list'!$A$3:$A$851,0)),3)="2. ",LEFT(INDEX('2 Diag Ordering list'!$A$3:$A$851,MATCH('Calculations - Diagnostics'!$H48,'2 Diag Ordering list'!$A$3:$A$851,0)),3)="3. ",LEFT(INDEX('2 Diag Ordering list'!$A$3:$A$851,MATCH('Calculations - Diagnostics'!$H48,'2 Diag Ordering list'!$A$3:$A$851,0)),3)="4. ",LEFT(INDEX('2 Diag Ordering list'!$A$3:$A$851,MATCH('Calculations - Diagnostics'!$H48,'2 Diag Ordering list'!$A$3:$A$851,0)),3)="5. ",LEFT(INDEX('2 Diag Ordering list'!$A$3:$A$851,MATCH('Calculations - Diagnostics'!$H48,'2 Diag Ordering list'!$A$3:$A$851,0)),3)="6. ",LEFT(INDEX('2 Diag Ordering list'!$A$3:$A$851,MATCH('Calculations - Diagnostics'!$H48,'2 Diag Ordering list'!$A$3:$A$851,0)),3)="7. ",LEFT(INDEX('2 Diag Ordering list'!$A$3:$A$851,MATCH('Calculations - Diagnostics'!$H48,'2 Diag Ordering list'!$A$3:$A$851,0)),3)="8. ",LEFT(INDEX('2 Diag Ordering list'!$A$3:$A$851,MATCH('Calculations - Diagnostics'!$H48,'2 Diag Ordering list'!$A$3:$A$851,0)),3)="9. "),
HYPERLINK("#"&amp;CELL("address",INDEX('2 Diag Ordering list'!$A$3:$A$851,MATCH('Calculations - Diagnostics'!$H48,'2 Diag Ordering list'!$A$3:$A$851,0))),INDEX('2 Diag Ordering list'!$A$3:$A$851,MATCH('Calculations - Diagnostics'!$H48,'2 Diag Ordering list'!$A$3:$A$851,0))),"")</f>
        <v/>
      </c>
      <c r="B13" s="1143" t="str">
        <f t="array" aca="1" ref="B13" ca="1">IF(OR(LEFT(INDEX('2 Diag Ordering list'!$A$3:$A$851,MATCH('Calculations - Diagnostics'!$H48,'2 Diag Ordering list'!$A$3:$A$851,0)),4)="1.1 ",LEFT(INDEX('2 Diag Ordering list'!$A$3:$A$851,MATCH('Calculations - Diagnostics'!$H48,'2 Diag Ordering list'!$A$3:$A$851,0)),4)="1.2 ",LEFT(INDEX('2 Diag Ordering list'!$A$3:$A$851,MATCH('Calculations - Diagnostics'!$H48,'2 Diag Ordering list'!$A$3:$A$851,0)),4)="1.3 ",LEFT(INDEX('2 Diag Ordering list'!$A$3:$A$851,MATCH('Calculations - Diagnostics'!$H48,'2 Diag Ordering list'!$A$3:$A$851,0)),4)="1.4 ",LEFT(INDEX('2 Diag Ordering list'!$A$3:$A$851,MATCH('Calculations - Diagnostics'!$H48,'2 Diag Ordering list'!$A$3:$A$851,0)),4)="1.5 ",LEFT(INDEX('2 Diag Ordering list'!$A$3:$A$851,MATCH('Calculations - Diagnostics'!$H48,'2 Diag Ordering list'!$A$3:$A$851,0)),4)="1.6 ",LEFT(INDEX('2 Diag Ordering list'!$A$3:$A$851,MATCH('Calculations - Diagnostics'!$H48,'2 Diag Ordering list'!$A$3:$A$851,0)),4)="2.1 ",LEFT(INDEX('2 Diag Ordering list'!$A$3:$A$851,MATCH('Calculations - Diagnostics'!$H48,'2 Diag Ordering list'!$A$3:$A$851,0)),4)="3.1 ",LEFT(INDEX('2 Diag Ordering list'!$A$3:$A$851,MATCH('Calculations - Diagnostics'!$H48,'2 Diag Ordering list'!$A$3:$A$851,0)),4)="4.1 ",LEFT(INDEX('2 Diag Ordering list'!$A$3:$A$851,MATCH('Calculations - Diagnostics'!$H48,'2 Diag Ordering list'!$A$3:$A$851,0)),4)="4.2 ",LEFT(INDEX('2 Diag Ordering list'!$A$3:$A$851,MATCH('Calculations - Diagnostics'!$H48,'2 Diag Ordering list'!$A$3:$A$851,0)),4)="5.1 ",LEFT(INDEX('2 Diag Ordering list'!$A$3:$A$851,MATCH('Calculations - Diagnostics'!$H48,'2 Diag Ordering list'!$A$3:$A$851,0)),4)="5.2 ",LEFT(INDEX('2 Diag Ordering list'!$A$3:$A$851,MATCH('Calculations - Diagnostics'!$H48,'2 Diag Ordering list'!$A$3:$A$851,0)),4)="5.3 ",LEFT(INDEX('2 Diag Ordering list'!$A$3:$A$851,MATCH('Calculations - Diagnostics'!$H48,'2 Diag Ordering list'!$A$3:$A$851,0)),4)="6.1 ",LEFT(INDEX('2 Diag Ordering list'!$A$3:$A$851,MATCH('Calculations - Diagnostics'!$H48,'2 Diag Ordering list'!$A$3:$A$851,0)),4)="6.2 ",LEFT(INDEX('2 Diag Ordering list'!$A$3:$A$851,MATCH('Calculations - Diagnostics'!$H48,'2 Diag Ordering list'!$A$3:$A$851,0)),4)="6.3 ",LEFT(INDEX('2 Diag Ordering list'!$A$3:$A$851,MATCH('Calculations - Diagnostics'!$H48,'2 Diag Ordering list'!$A$3:$A$851,0)),4)="6.4 ",LEFT(INDEX('2 Diag Ordering list'!$A$3:$A$851,MATCH('Calculations - Diagnostics'!$H48,'2 Diag Ordering list'!$A$3:$A$851,0)),4)="7.1 "),HYPERLINK("#"&amp;CELL("address",INDEX('2 Diag Ordering list'!$A$3:$A$851,MATCH('Calculations - Diagnostics'!$H48,'2 Diag Ordering list'!$A$3:$A$851,0))),INDEX('2 Diag Ordering list'!$A$3:$A$851,MATCH('Calculations - Diagnostics'!$H48,'2 Diag Ordering list'!$A$3:$A$851,0))),"")</f>
        <v/>
      </c>
      <c r="C13" s="704" t="str">
        <f t="array" aca="1" ref="C13" ca="1">IF(AND(A13="",B13=""),HYPERLINK("#"&amp;CELL("address",INDEX('2 Diag Ordering list'!$A$3:$A$851,MATCH('Calculations - Diagnostics'!$H48,'2 Diag Ordering list'!$A$3:$A$851,0))),INDEX('2 Diag Ordering list'!$A$3:$A$851,MATCH('Calculations - Diagnostics'!$H48,'2 Diag Ordering list'!$A$3:$A$851,0))),"")</f>
        <v>1.1.11 GeneXpert Equipment (10 color)</v>
      </c>
    </row>
    <row r="14" spans="1:5" ht="17.100000000000001" customHeight="1">
      <c r="A14" s="938" t="str">
        <f t="array" aca="1" ref="A14" ca="1">IF(OR(LEFT(INDEX('2 Diag Ordering list'!$A$3:$A$851,MATCH('Calculations - Diagnostics'!$H49,'2 Diag Ordering list'!$A$3:$A$851,0)),3)="1. ",LEFT(INDEX('2 Diag Ordering list'!$A$3:$A$851,MATCH('Calculations - Diagnostics'!$H49,'2 Diag Ordering list'!$A$3:$A$851,0)),3)="2. ",LEFT(INDEX('2 Diag Ordering list'!$A$3:$A$851,MATCH('Calculations - Diagnostics'!$H49,'2 Diag Ordering list'!$A$3:$A$851,0)),3)="3. ",LEFT(INDEX('2 Diag Ordering list'!$A$3:$A$851,MATCH('Calculations - Diagnostics'!$H49,'2 Diag Ordering list'!$A$3:$A$851,0)),3)="4. ",LEFT(INDEX('2 Diag Ordering list'!$A$3:$A$851,MATCH('Calculations - Diagnostics'!$H49,'2 Diag Ordering list'!$A$3:$A$851,0)),3)="5. ",LEFT(INDEX('2 Diag Ordering list'!$A$3:$A$851,MATCH('Calculations - Diagnostics'!$H49,'2 Diag Ordering list'!$A$3:$A$851,0)),3)="6. ",LEFT(INDEX('2 Diag Ordering list'!$A$3:$A$851,MATCH('Calculations - Diagnostics'!$H49,'2 Diag Ordering list'!$A$3:$A$851,0)),3)="7. ",LEFT(INDEX('2 Diag Ordering list'!$A$3:$A$851,MATCH('Calculations - Diagnostics'!$H49,'2 Diag Ordering list'!$A$3:$A$851,0)),3)="8. ",LEFT(INDEX('2 Diag Ordering list'!$A$3:$A$851,MATCH('Calculations - Diagnostics'!$H49,'2 Diag Ordering list'!$A$3:$A$851,0)),3)="9. "),
HYPERLINK("#"&amp;CELL("address",INDEX('2 Diag Ordering list'!$A$3:$A$851,MATCH('Calculations - Diagnostics'!$H49,'2 Diag Ordering list'!$A$3:$A$851,0))),INDEX('2 Diag Ordering list'!$A$3:$A$851,MATCH('Calculations - Diagnostics'!$H49,'2 Diag Ordering list'!$A$3:$A$851,0))),"")</f>
        <v/>
      </c>
      <c r="B14" s="1143" t="str">
        <f t="array" aca="1" ref="B14" ca="1">IF(OR(LEFT(INDEX('2 Diag Ordering list'!$A$3:$A$851,MATCH('Calculations - Diagnostics'!$H49,'2 Diag Ordering list'!$A$3:$A$851,0)),4)="1.1 ",LEFT(INDEX('2 Diag Ordering list'!$A$3:$A$851,MATCH('Calculations - Diagnostics'!$H49,'2 Diag Ordering list'!$A$3:$A$851,0)),4)="1.2 ",LEFT(INDEX('2 Diag Ordering list'!$A$3:$A$851,MATCH('Calculations - Diagnostics'!$H49,'2 Diag Ordering list'!$A$3:$A$851,0)),4)="1.3 ",LEFT(INDEX('2 Diag Ordering list'!$A$3:$A$851,MATCH('Calculations - Diagnostics'!$H49,'2 Diag Ordering list'!$A$3:$A$851,0)),4)="1.4 ",LEFT(INDEX('2 Diag Ordering list'!$A$3:$A$851,MATCH('Calculations - Diagnostics'!$H49,'2 Diag Ordering list'!$A$3:$A$851,0)),4)="1.5 ",LEFT(INDEX('2 Diag Ordering list'!$A$3:$A$851,MATCH('Calculations - Diagnostics'!$H49,'2 Diag Ordering list'!$A$3:$A$851,0)),4)="1.6 ",LEFT(INDEX('2 Diag Ordering list'!$A$3:$A$851,MATCH('Calculations - Diagnostics'!$H49,'2 Diag Ordering list'!$A$3:$A$851,0)),4)="2.1 ",LEFT(INDEX('2 Diag Ordering list'!$A$3:$A$851,MATCH('Calculations - Diagnostics'!$H49,'2 Diag Ordering list'!$A$3:$A$851,0)),4)="3.1 ",LEFT(INDEX('2 Diag Ordering list'!$A$3:$A$851,MATCH('Calculations - Diagnostics'!$H49,'2 Diag Ordering list'!$A$3:$A$851,0)),4)="4.1 ",LEFT(INDEX('2 Diag Ordering list'!$A$3:$A$851,MATCH('Calculations - Diagnostics'!$H49,'2 Diag Ordering list'!$A$3:$A$851,0)),4)="4.2 ",LEFT(INDEX('2 Diag Ordering list'!$A$3:$A$851,MATCH('Calculations - Diagnostics'!$H49,'2 Diag Ordering list'!$A$3:$A$851,0)),4)="5.1 ",LEFT(INDEX('2 Diag Ordering list'!$A$3:$A$851,MATCH('Calculations - Diagnostics'!$H49,'2 Diag Ordering list'!$A$3:$A$851,0)),4)="5.2 ",LEFT(INDEX('2 Diag Ordering list'!$A$3:$A$851,MATCH('Calculations - Diagnostics'!$H49,'2 Diag Ordering list'!$A$3:$A$851,0)),4)="5.3 ",LEFT(INDEX('2 Diag Ordering list'!$A$3:$A$851,MATCH('Calculations - Diagnostics'!$H49,'2 Diag Ordering list'!$A$3:$A$851,0)),4)="6.1 ",LEFT(INDEX('2 Diag Ordering list'!$A$3:$A$851,MATCH('Calculations - Diagnostics'!$H49,'2 Diag Ordering list'!$A$3:$A$851,0)),4)="6.2 ",LEFT(INDEX('2 Diag Ordering list'!$A$3:$A$851,MATCH('Calculations - Diagnostics'!$H49,'2 Diag Ordering list'!$A$3:$A$851,0)),4)="6.3 ",LEFT(INDEX('2 Diag Ordering list'!$A$3:$A$851,MATCH('Calculations - Diagnostics'!$H49,'2 Diag Ordering list'!$A$3:$A$851,0)),4)="6.4 ",LEFT(INDEX('2 Diag Ordering list'!$A$3:$A$851,MATCH('Calculations - Diagnostics'!$H49,'2 Diag Ordering list'!$A$3:$A$851,0)),4)="7.1 "),HYPERLINK("#"&amp;CELL("address",INDEX('2 Diag Ordering list'!$A$3:$A$851,MATCH('Calculations - Diagnostics'!$H49,'2 Diag Ordering list'!$A$3:$A$851,0))),INDEX('2 Diag Ordering list'!$A$3:$A$851,MATCH('Calculations - Diagnostics'!$H49,'2 Diag Ordering list'!$A$3:$A$851,0))),"")</f>
        <v/>
      </c>
      <c r="C14" s="704" t="str">
        <f t="array" aca="1" ref="C14" ca="1">IF(AND(A14="",B14=""),HYPERLINK("#"&amp;CELL("address",INDEX('2 Diag Ordering list'!$A$3:$A$851,MATCH('Calculations - Diagnostics'!$H49,'2 Diag Ordering list'!$A$3:$A$851,0))),INDEX('2 Diag Ordering list'!$A$3:$A$851,MATCH('Calculations - Diagnostics'!$H49,'2 Diag Ordering list'!$A$3:$A$851,0))),"")</f>
        <v>1.1.11 GeneXpert Equipment (10 color) - Trade-In</v>
      </c>
    </row>
    <row r="15" spans="1:5" ht="17.100000000000001" customHeight="1">
      <c r="A15" s="938" t="str">
        <f t="array" aca="1" ref="A15" ca="1">IF(OR(LEFT(INDEX('2 Diag Ordering list'!$A$3:$A$851,MATCH('Calculations - Diagnostics'!$H50,'2 Diag Ordering list'!$A$3:$A$851,0)),3)="1. ",LEFT(INDEX('2 Diag Ordering list'!$A$3:$A$851,MATCH('Calculations - Diagnostics'!$H50,'2 Diag Ordering list'!$A$3:$A$851,0)),3)="2. ",LEFT(INDEX('2 Diag Ordering list'!$A$3:$A$851,MATCH('Calculations - Diagnostics'!$H50,'2 Diag Ordering list'!$A$3:$A$851,0)),3)="3. ",LEFT(INDEX('2 Diag Ordering list'!$A$3:$A$851,MATCH('Calculations - Diagnostics'!$H50,'2 Diag Ordering list'!$A$3:$A$851,0)),3)="4. ",LEFT(INDEX('2 Diag Ordering list'!$A$3:$A$851,MATCH('Calculations - Diagnostics'!$H50,'2 Diag Ordering list'!$A$3:$A$851,0)),3)="5. ",LEFT(INDEX('2 Diag Ordering list'!$A$3:$A$851,MATCH('Calculations - Diagnostics'!$H50,'2 Diag Ordering list'!$A$3:$A$851,0)),3)="6. ",LEFT(INDEX('2 Diag Ordering list'!$A$3:$A$851,MATCH('Calculations - Diagnostics'!$H50,'2 Diag Ordering list'!$A$3:$A$851,0)),3)="7. ",LEFT(INDEX('2 Diag Ordering list'!$A$3:$A$851,MATCH('Calculations - Diagnostics'!$H50,'2 Diag Ordering list'!$A$3:$A$851,0)),3)="8. ",LEFT(INDEX('2 Diag Ordering list'!$A$3:$A$851,MATCH('Calculations - Diagnostics'!$H50,'2 Diag Ordering list'!$A$3:$A$851,0)),3)="9. "),
HYPERLINK("#"&amp;CELL("address",INDEX('2 Diag Ordering list'!$A$3:$A$851,MATCH('Calculations - Diagnostics'!$H50,'2 Diag Ordering list'!$A$3:$A$851,0))),INDEX('2 Diag Ordering list'!$A$3:$A$851,MATCH('Calculations - Diagnostics'!$H50,'2 Diag Ordering list'!$A$3:$A$851,0))),"")</f>
        <v/>
      </c>
      <c r="B15" s="1143" t="str">
        <f t="array" aca="1" ref="B15" ca="1">IF(OR(LEFT(INDEX('2 Diag Ordering list'!$A$3:$A$851,MATCH('Calculations - Diagnostics'!$H50,'2 Diag Ordering list'!$A$3:$A$851,0)),4)="1.1 ",LEFT(INDEX('2 Diag Ordering list'!$A$3:$A$851,MATCH('Calculations - Diagnostics'!$H50,'2 Diag Ordering list'!$A$3:$A$851,0)),4)="1.2 ",LEFT(INDEX('2 Diag Ordering list'!$A$3:$A$851,MATCH('Calculations - Diagnostics'!$H50,'2 Diag Ordering list'!$A$3:$A$851,0)),4)="1.3 ",LEFT(INDEX('2 Diag Ordering list'!$A$3:$A$851,MATCH('Calculations - Diagnostics'!$H50,'2 Diag Ordering list'!$A$3:$A$851,0)),4)="1.4 ",LEFT(INDEX('2 Diag Ordering list'!$A$3:$A$851,MATCH('Calculations - Diagnostics'!$H50,'2 Diag Ordering list'!$A$3:$A$851,0)),4)="1.5 ",LEFT(INDEX('2 Diag Ordering list'!$A$3:$A$851,MATCH('Calculations - Diagnostics'!$H50,'2 Diag Ordering list'!$A$3:$A$851,0)),4)="1.6 ",LEFT(INDEX('2 Diag Ordering list'!$A$3:$A$851,MATCH('Calculations - Diagnostics'!$H50,'2 Diag Ordering list'!$A$3:$A$851,0)),4)="2.1 ",LEFT(INDEX('2 Diag Ordering list'!$A$3:$A$851,MATCH('Calculations - Diagnostics'!$H50,'2 Diag Ordering list'!$A$3:$A$851,0)),4)="3.1 ",LEFT(INDEX('2 Diag Ordering list'!$A$3:$A$851,MATCH('Calculations - Diagnostics'!$H50,'2 Diag Ordering list'!$A$3:$A$851,0)),4)="4.1 ",LEFT(INDEX('2 Diag Ordering list'!$A$3:$A$851,MATCH('Calculations - Diagnostics'!$H50,'2 Diag Ordering list'!$A$3:$A$851,0)),4)="4.2 ",LEFT(INDEX('2 Diag Ordering list'!$A$3:$A$851,MATCH('Calculations - Diagnostics'!$H50,'2 Diag Ordering list'!$A$3:$A$851,0)),4)="5.1 ",LEFT(INDEX('2 Diag Ordering list'!$A$3:$A$851,MATCH('Calculations - Diagnostics'!$H50,'2 Diag Ordering list'!$A$3:$A$851,0)),4)="5.2 ",LEFT(INDEX('2 Diag Ordering list'!$A$3:$A$851,MATCH('Calculations - Diagnostics'!$H50,'2 Diag Ordering list'!$A$3:$A$851,0)),4)="5.3 ",LEFT(INDEX('2 Diag Ordering list'!$A$3:$A$851,MATCH('Calculations - Diagnostics'!$H50,'2 Diag Ordering list'!$A$3:$A$851,0)),4)="6.1 ",LEFT(INDEX('2 Diag Ordering list'!$A$3:$A$851,MATCH('Calculations - Diagnostics'!$H50,'2 Diag Ordering list'!$A$3:$A$851,0)),4)="6.2 ",LEFT(INDEX('2 Diag Ordering list'!$A$3:$A$851,MATCH('Calculations - Diagnostics'!$H50,'2 Diag Ordering list'!$A$3:$A$851,0)),4)="6.3 ",LEFT(INDEX('2 Diag Ordering list'!$A$3:$A$851,MATCH('Calculations - Diagnostics'!$H50,'2 Diag Ordering list'!$A$3:$A$851,0)),4)="6.4 ",LEFT(INDEX('2 Diag Ordering list'!$A$3:$A$851,MATCH('Calculations - Diagnostics'!$H50,'2 Diag Ordering list'!$A$3:$A$851,0)),4)="7.1 "),HYPERLINK("#"&amp;CELL("address",INDEX('2 Diag Ordering list'!$A$3:$A$851,MATCH('Calculations - Diagnostics'!$H50,'2 Diag Ordering list'!$A$3:$A$851,0))),INDEX('2 Diag Ordering list'!$A$3:$A$851,MATCH('Calculations - Diagnostics'!$H50,'2 Diag Ordering list'!$A$3:$A$851,0))),"")</f>
        <v/>
      </c>
      <c r="C15" s="704" t="str">
        <f t="array" aca="1" ref="C15" ca="1">IF(AND(A15="",B15=""),HYPERLINK("#"&amp;CELL("address",INDEX('2 Diag Ordering list'!$A$3:$A$851,MATCH('Calculations - Diagnostics'!$H50,'2 Diag Ordering list'!$A$3:$A$851,0))),INDEX('2 Diag Ordering list'!$A$3:$A$851,MATCH('Calculations - Diagnostics'!$H50,'2 Diag Ordering list'!$A$3:$A$851,0))),"")</f>
        <v>1.1.12 GeneXpert Satellite (10 color)</v>
      </c>
    </row>
    <row r="16" spans="1:5" ht="17.100000000000001" customHeight="1">
      <c r="A16" s="938" t="str">
        <f t="array" aca="1" ref="A16" ca="1">IF(OR(LEFT(INDEX('2 Diag Ordering list'!$A$3:$A$851,MATCH('Calculations - Diagnostics'!$H51,'2 Diag Ordering list'!$A$3:$A$851,0)),3)="1. ",LEFT(INDEX('2 Diag Ordering list'!$A$3:$A$851,MATCH('Calculations - Diagnostics'!$H51,'2 Diag Ordering list'!$A$3:$A$851,0)),3)="2. ",LEFT(INDEX('2 Diag Ordering list'!$A$3:$A$851,MATCH('Calculations - Diagnostics'!$H51,'2 Diag Ordering list'!$A$3:$A$851,0)),3)="3. ",LEFT(INDEX('2 Diag Ordering list'!$A$3:$A$851,MATCH('Calculations - Diagnostics'!$H51,'2 Diag Ordering list'!$A$3:$A$851,0)),3)="4. ",LEFT(INDEX('2 Diag Ordering list'!$A$3:$A$851,MATCH('Calculations - Diagnostics'!$H51,'2 Diag Ordering list'!$A$3:$A$851,0)),3)="5. ",LEFT(INDEX('2 Diag Ordering list'!$A$3:$A$851,MATCH('Calculations - Diagnostics'!$H51,'2 Diag Ordering list'!$A$3:$A$851,0)),3)="6. ",LEFT(INDEX('2 Diag Ordering list'!$A$3:$A$851,MATCH('Calculations - Diagnostics'!$H51,'2 Diag Ordering list'!$A$3:$A$851,0)),3)="7. ",LEFT(INDEX('2 Diag Ordering list'!$A$3:$A$851,MATCH('Calculations - Diagnostics'!$H51,'2 Diag Ordering list'!$A$3:$A$851,0)),3)="8. ",LEFT(INDEX('2 Diag Ordering list'!$A$3:$A$851,MATCH('Calculations - Diagnostics'!$H51,'2 Diag Ordering list'!$A$3:$A$851,0)),3)="9. "),
HYPERLINK("#"&amp;CELL("address",INDEX('2 Diag Ordering list'!$A$3:$A$851,MATCH('Calculations - Diagnostics'!$H51,'2 Diag Ordering list'!$A$3:$A$851,0))),INDEX('2 Diag Ordering list'!$A$3:$A$851,MATCH('Calculations - Diagnostics'!$H51,'2 Diag Ordering list'!$A$3:$A$851,0))),"")</f>
        <v/>
      </c>
      <c r="B16" s="1143" t="str">
        <f t="array" aca="1" ref="B16" ca="1">IF(OR(LEFT(INDEX('2 Diag Ordering list'!$A$3:$A$851,MATCH('Calculations - Diagnostics'!$H51,'2 Diag Ordering list'!$A$3:$A$851,0)),4)="1.1 ",LEFT(INDEX('2 Diag Ordering list'!$A$3:$A$851,MATCH('Calculations - Diagnostics'!$H51,'2 Diag Ordering list'!$A$3:$A$851,0)),4)="1.2 ",LEFT(INDEX('2 Diag Ordering list'!$A$3:$A$851,MATCH('Calculations - Diagnostics'!$H51,'2 Diag Ordering list'!$A$3:$A$851,0)),4)="1.3 ",LEFT(INDEX('2 Diag Ordering list'!$A$3:$A$851,MATCH('Calculations - Diagnostics'!$H51,'2 Diag Ordering list'!$A$3:$A$851,0)),4)="1.4 ",LEFT(INDEX('2 Diag Ordering list'!$A$3:$A$851,MATCH('Calculations - Diagnostics'!$H51,'2 Diag Ordering list'!$A$3:$A$851,0)),4)="1.5 ",LEFT(INDEX('2 Diag Ordering list'!$A$3:$A$851,MATCH('Calculations - Diagnostics'!$H51,'2 Diag Ordering list'!$A$3:$A$851,0)),4)="1.6 ",LEFT(INDEX('2 Diag Ordering list'!$A$3:$A$851,MATCH('Calculations - Diagnostics'!$H51,'2 Diag Ordering list'!$A$3:$A$851,0)),4)="2.1 ",LEFT(INDEX('2 Diag Ordering list'!$A$3:$A$851,MATCH('Calculations - Diagnostics'!$H51,'2 Diag Ordering list'!$A$3:$A$851,0)),4)="3.1 ",LEFT(INDEX('2 Diag Ordering list'!$A$3:$A$851,MATCH('Calculations - Diagnostics'!$H51,'2 Diag Ordering list'!$A$3:$A$851,0)),4)="4.1 ",LEFT(INDEX('2 Diag Ordering list'!$A$3:$A$851,MATCH('Calculations - Diagnostics'!$H51,'2 Diag Ordering list'!$A$3:$A$851,0)),4)="4.2 ",LEFT(INDEX('2 Diag Ordering list'!$A$3:$A$851,MATCH('Calculations - Diagnostics'!$H51,'2 Diag Ordering list'!$A$3:$A$851,0)),4)="5.1 ",LEFT(INDEX('2 Diag Ordering list'!$A$3:$A$851,MATCH('Calculations - Diagnostics'!$H51,'2 Diag Ordering list'!$A$3:$A$851,0)),4)="5.2 ",LEFT(INDEX('2 Diag Ordering list'!$A$3:$A$851,MATCH('Calculations - Diagnostics'!$H51,'2 Diag Ordering list'!$A$3:$A$851,0)),4)="5.3 ",LEFT(INDEX('2 Diag Ordering list'!$A$3:$A$851,MATCH('Calculations - Diagnostics'!$H51,'2 Diag Ordering list'!$A$3:$A$851,0)),4)="6.1 ",LEFT(INDEX('2 Diag Ordering list'!$A$3:$A$851,MATCH('Calculations - Diagnostics'!$H51,'2 Diag Ordering list'!$A$3:$A$851,0)),4)="6.2 ",LEFT(INDEX('2 Diag Ordering list'!$A$3:$A$851,MATCH('Calculations - Diagnostics'!$H51,'2 Diag Ordering list'!$A$3:$A$851,0)),4)="6.3 ",LEFT(INDEX('2 Diag Ordering list'!$A$3:$A$851,MATCH('Calculations - Diagnostics'!$H51,'2 Diag Ordering list'!$A$3:$A$851,0)),4)="6.4 ",LEFT(INDEX('2 Diag Ordering list'!$A$3:$A$851,MATCH('Calculations - Diagnostics'!$H51,'2 Diag Ordering list'!$A$3:$A$851,0)),4)="7.1 "),HYPERLINK("#"&amp;CELL("address",INDEX('2 Diag Ordering list'!$A$3:$A$851,MATCH('Calculations - Diagnostics'!$H51,'2 Diag Ordering list'!$A$3:$A$851,0))),INDEX('2 Diag Ordering list'!$A$3:$A$851,MATCH('Calculations - Diagnostics'!$H51,'2 Diag Ordering list'!$A$3:$A$851,0))),"")</f>
        <v/>
      </c>
      <c r="C16" s="704" t="str">
        <f t="array" aca="1" ref="C16" ca="1">IF(AND(A16="",B16=""),HYPERLINK("#"&amp;CELL("address",INDEX('2 Diag Ordering list'!$A$3:$A$851,MATCH('Calculations - Diagnostics'!$H51,'2 Diag Ordering list'!$A$3:$A$851,0))),INDEX('2 Diag Ordering list'!$A$3:$A$851,MATCH('Calculations - Diagnostics'!$H51,'2 Diag Ordering list'!$A$3:$A$851,0))),"")</f>
        <v>1.1.13 GeneXpert reagents (6 and 10 color)</v>
      </c>
    </row>
    <row r="17" spans="1:3" ht="17.100000000000001" customHeight="1">
      <c r="A17" s="938" t="str">
        <f t="array" aca="1" ref="A17" ca="1">IF(OR(LEFT(INDEX('2 Diag Ordering list'!$A$3:$A$851,MATCH('Calculations - Diagnostics'!$H52,'2 Diag Ordering list'!$A$3:$A$851,0)),3)="1. ",LEFT(INDEX('2 Diag Ordering list'!$A$3:$A$851,MATCH('Calculations - Diagnostics'!$H52,'2 Diag Ordering list'!$A$3:$A$851,0)),3)="2. ",LEFT(INDEX('2 Diag Ordering list'!$A$3:$A$851,MATCH('Calculations - Diagnostics'!$H52,'2 Diag Ordering list'!$A$3:$A$851,0)),3)="3. ",LEFT(INDEX('2 Diag Ordering list'!$A$3:$A$851,MATCH('Calculations - Diagnostics'!$H52,'2 Diag Ordering list'!$A$3:$A$851,0)),3)="4. ",LEFT(INDEX('2 Diag Ordering list'!$A$3:$A$851,MATCH('Calculations - Diagnostics'!$H52,'2 Diag Ordering list'!$A$3:$A$851,0)),3)="5. ",LEFT(INDEX('2 Diag Ordering list'!$A$3:$A$851,MATCH('Calculations - Diagnostics'!$H52,'2 Diag Ordering list'!$A$3:$A$851,0)),3)="6. ",LEFT(INDEX('2 Diag Ordering list'!$A$3:$A$851,MATCH('Calculations - Diagnostics'!$H52,'2 Diag Ordering list'!$A$3:$A$851,0)),3)="7. ",LEFT(INDEX('2 Diag Ordering list'!$A$3:$A$851,MATCH('Calculations - Diagnostics'!$H52,'2 Diag Ordering list'!$A$3:$A$851,0)),3)="8. ",LEFT(INDEX('2 Diag Ordering list'!$A$3:$A$851,MATCH('Calculations - Diagnostics'!$H52,'2 Diag Ordering list'!$A$3:$A$851,0)),3)="9. "),
HYPERLINK("#"&amp;CELL("address",INDEX('2 Diag Ordering list'!$A$3:$A$851,MATCH('Calculations - Diagnostics'!$H52,'2 Diag Ordering list'!$A$3:$A$851,0))),INDEX('2 Diag Ordering list'!$A$3:$A$851,MATCH('Calculations - Diagnostics'!$H52,'2 Diag Ordering list'!$A$3:$A$851,0))),"")</f>
        <v/>
      </c>
      <c r="B17" s="1143" t="str">
        <f t="array" aca="1" ref="B17" ca="1">IF(OR(LEFT(INDEX('2 Diag Ordering list'!$A$3:$A$851,MATCH('Calculations - Diagnostics'!$H52,'2 Diag Ordering list'!$A$3:$A$851,0)),4)="1.1 ",LEFT(INDEX('2 Diag Ordering list'!$A$3:$A$851,MATCH('Calculations - Diagnostics'!$H52,'2 Diag Ordering list'!$A$3:$A$851,0)),4)="1.2 ",LEFT(INDEX('2 Diag Ordering list'!$A$3:$A$851,MATCH('Calculations - Diagnostics'!$H52,'2 Diag Ordering list'!$A$3:$A$851,0)),4)="1.3 ",LEFT(INDEX('2 Diag Ordering list'!$A$3:$A$851,MATCH('Calculations - Diagnostics'!$H52,'2 Diag Ordering list'!$A$3:$A$851,0)),4)="1.4 ",LEFT(INDEX('2 Diag Ordering list'!$A$3:$A$851,MATCH('Calculations - Diagnostics'!$H52,'2 Diag Ordering list'!$A$3:$A$851,0)),4)="1.5 ",LEFT(INDEX('2 Diag Ordering list'!$A$3:$A$851,MATCH('Calculations - Diagnostics'!$H52,'2 Diag Ordering list'!$A$3:$A$851,0)),4)="1.6 ",LEFT(INDEX('2 Diag Ordering list'!$A$3:$A$851,MATCH('Calculations - Diagnostics'!$H52,'2 Diag Ordering list'!$A$3:$A$851,0)),4)="2.1 ",LEFT(INDEX('2 Diag Ordering list'!$A$3:$A$851,MATCH('Calculations - Diagnostics'!$H52,'2 Diag Ordering list'!$A$3:$A$851,0)),4)="3.1 ",LEFT(INDEX('2 Diag Ordering list'!$A$3:$A$851,MATCH('Calculations - Diagnostics'!$H52,'2 Diag Ordering list'!$A$3:$A$851,0)),4)="4.1 ",LEFT(INDEX('2 Diag Ordering list'!$A$3:$A$851,MATCH('Calculations - Diagnostics'!$H52,'2 Diag Ordering list'!$A$3:$A$851,0)),4)="4.2 ",LEFT(INDEX('2 Diag Ordering list'!$A$3:$A$851,MATCH('Calculations - Diagnostics'!$H52,'2 Diag Ordering list'!$A$3:$A$851,0)),4)="5.1 ",LEFT(INDEX('2 Diag Ordering list'!$A$3:$A$851,MATCH('Calculations - Diagnostics'!$H52,'2 Diag Ordering list'!$A$3:$A$851,0)),4)="5.2 ",LEFT(INDEX('2 Diag Ordering list'!$A$3:$A$851,MATCH('Calculations - Diagnostics'!$H52,'2 Diag Ordering list'!$A$3:$A$851,0)),4)="5.3 ",LEFT(INDEX('2 Diag Ordering list'!$A$3:$A$851,MATCH('Calculations - Diagnostics'!$H52,'2 Diag Ordering list'!$A$3:$A$851,0)),4)="6.1 ",LEFT(INDEX('2 Diag Ordering list'!$A$3:$A$851,MATCH('Calculations - Diagnostics'!$H52,'2 Diag Ordering list'!$A$3:$A$851,0)),4)="6.2 ",LEFT(INDEX('2 Diag Ordering list'!$A$3:$A$851,MATCH('Calculations - Diagnostics'!$H52,'2 Diag Ordering list'!$A$3:$A$851,0)),4)="6.3 ",LEFT(INDEX('2 Diag Ordering list'!$A$3:$A$851,MATCH('Calculations - Diagnostics'!$H52,'2 Diag Ordering list'!$A$3:$A$851,0)),4)="6.4 ",LEFT(INDEX('2 Diag Ordering list'!$A$3:$A$851,MATCH('Calculations - Diagnostics'!$H52,'2 Diag Ordering list'!$A$3:$A$851,0)),4)="7.1 "),HYPERLINK("#"&amp;CELL("address",INDEX('2 Diag Ordering list'!$A$3:$A$851,MATCH('Calculations - Diagnostics'!$H52,'2 Diag Ordering list'!$A$3:$A$851,0))),INDEX('2 Diag Ordering list'!$A$3:$A$851,MATCH('Calculations - Diagnostics'!$H52,'2 Diag Ordering list'!$A$3:$A$851,0))),"")</f>
        <v/>
      </c>
      <c r="C17" s="704" t="str">
        <f t="array" aca="1" ref="C17" ca="1">IF(AND(A17="",B17=""),HYPERLINK("#"&amp;CELL("address",INDEX('2 Diag Ordering list'!$A$3:$A$851,MATCH('Calculations - Diagnostics'!$H52,'2 Diag Ordering list'!$A$3:$A$851,0))),INDEX('2 Diag Ordering list'!$A$3:$A$851,MATCH('Calculations - Diagnostics'!$H52,'2 Diag Ordering list'!$A$3:$A$851,0))),"")</f>
        <v>1.1.14 GeneXpert consumables (6 and 10 color)</v>
      </c>
    </row>
    <row r="18" spans="1:3" ht="17.100000000000001" customHeight="1">
      <c r="A18" s="938" t="str">
        <f t="array" aca="1" ref="A18" ca="1">IF(OR(LEFT(INDEX('2 Diag Ordering list'!$A$3:$A$851,MATCH('Calculations - Diagnostics'!$H53,'2 Diag Ordering list'!$A$3:$A$851,0)),3)="1. ",LEFT(INDEX('2 Diag Ordering list'!$A$3:$A$851,MATCH('Calculations - Diagnostics'!$H53,'2 Diag Ordering list'!$A$3:$A$851,0)),3)="2. ",LEFT(INDEX('2 Diag Ordering list'!$A$3:$A$851,MATCH('Calculations - Diagnostics'!$H53,'2 Diag Ordering list'!$A$3:$A$851,0)),3)="3. ",LEFT(INDEX('2 Diag Ordering list'!$A$3:$A$851,MATCH('Calculations - Diagnostics'!$H53,'2 Diag Ordering list'!$A$3:$A$851,0)),3)="4. ",LEFT(INDEX('2 Diag Ordering list'!$A$3:$A$851,MATCH('Calculations - Diagnostics'!$H53,'2 Diag Ordering list'!$A$3:$A$851,0)),3)="5. ",LEFT(INDEX('2 Diag Ordering list'!$A$3:$A$851,MATCH('Calculations - Diagnostics'!$H53,'2 Diag Ordering list'!$A$3:$A$851,0)),3)="6. ",LEFT(INDEX('2 Diag Ordering list'!$A$3:$A$851,MATCH('Calculations - Diagnostics'!$H53,'2 Diag Ordering list'!$A$3:$A$851,0)),3)="7. ",LEFT(INDEX('2 Diag Ordering list'!$A$3:$A$851,MATCH('Calculations - Diagnostics'!$H53,'2 Diag Ordering list'!$A$3:$A$851,0)),3)="8. ",LEFT(INDEX('2 Diag Ordering list'!$A$3:$A$851,MATCH('Calculations - Diagnostics'!$H53,'2 Diag Ordering list'!$A$3:$A$851,0)),3)="9. "),
HYPERLINK("#"&amp;CELL("address",INDEX('2 Diag Ordering list'!$A$3:$A$851,MATCH('Calculations - Diagnostics'!$H53,'2 Diag Ordering list'!$A$3:$A$851,0))),INDEX('2 Diag Ordering list'!$A$3:$A$851,MATCH('Calculations - Diagnostics'!$H53,'2 Diag Ordering list'!$A$3:$A$851,0))),"")</f>
        <v/>
      </c>
      <c r="B18" s="1143" t="str">
        <f t="array" aca="1" ref="B18" ca="1">IF(OR(LEFT(INDEX('2 Diag Ordering list'!$A$3:$A$851,MATCH('Calculations - Diagnostics'!$H53,'2 Diag Ordering list'!$A$3:$A$851,0)),4)="1.1 ",LEFT(INDEX('2 Diag Ordering list'!$A$3:$A$851,MATCH('Calculations - Diagnostics'!$H53,'2 Diag Ordering list'!$A$3:$A$851,0)),4)="1.2 ",LEFT(INDEX('2 Diag Ordering list'!$A$3:$A$851,MATCH('Calculations - Diagnostics'!$H53,'2 Diag Ordering list'!$A$3:$A$851,0)),4)="1.3 ",LEFT(INDEX('2 Diag Ordering list'!$A$3:$A$851,MATCH('Calculations - Diagnostics'!$H53,'2 Diag Ordering list'!$A$3:$A$851,0)),4)="1.4 ",LEFT(INDEX('2 Diag Ordering list'!$A$3:$A$851,MATCH('Calculations - Diagnostics'!$H53,'2 Diag Ordering list'!$A$3:$A$851,0)),4)="1.5 ",LEFT(INDEX('2 Diag Ordering list'!$A$3:$A$851,MATCH('Calculations - Diagnostics'!$H53,'2 Diag Ordering list'!$A$3:$A$851,0)),4)="1.6 ",LEFT(INDEX('2 Diag Ordering list'!$A$3:$A$851,MATCH('Calculations - Diagnostics'!$H53,'2 Diag Ordering list'!$A$3:$A$851,0)),4)="2.1 ",LEFT(INDEX('2 Diag Ordering list'!$A$3:$A$851,MATCH('Calculations - Diagnostics'!$H53,'2 Diag Ordering list'!$A$3:$A$851,0)),4)="3.1 ",LEFT(INDEX('2 Diag Ordering list'!$A$3:$A$851,MATCH('Calculations - Diagnostics'!$H53,'2 Diag Ordering list'!$A$3:$A$851,0)),4)="4.1 ",LEFT(INDEX('2 Diag Ordering list'!$A$3:$A$851,MATCH('Calculations - Diagnostics'!$H53,'2 Diag Ordering list'!$A$3:$A$851,0)),4)="4.2 ",LEFT(INDEX('2 Diag Ordering list'!$A$3:$A$851,MATCH('Calculations - Diagnostics'!$H53,'2 Diag Ordering list'!$A$3:$A$851,0)),4)="5.1 ",LEFT(INDEX('2 Diag Ordering list'!$A$3:$A$851,MATCH('Calculations - Diagnostics'!$H53,'2 Diag Ordering list'!$A$3:$A$851,0)),4)="5.2 ",LEFT(INDEX('2 Diag Ordering list'!$A$3:$A$851,MATCH('Calculations - Diagnostics'!$H53,'2 Diag Ordering list'!$A$3:$A$851,0)),4)="5.3 ",LEFT(INDEX('2 Diag Ordering list'!$A$3:$A$851,MATCH('Calculations - Diagnostics'!$H53,'2 Diag Ordering list'!$A$3:$A$851,0)),4)="6.1 ",LEFT(INDEX('2 Diag Ordering list'!$A$3:$A$851,MATCH('Calculations - Diagnostics'!$H53,'2 Diag Ordering list'!$A$3:$A$851,0)),4)="6.2 ",LEFT(INDEX('2 Diag Ordering list'!$A$3:$A$851,MATCH('Calculations - Diagnostics'!$H53,'2 Diag Ordering list'!$A$3:$A$851,0)),4)="6.3 ",LEFT(INDEX('2 Diag Ordering list'!$A$3:$A$851,MATCH('Calculations - Diagnostics'!$H53,'2 Diag Ordering list'!$A$3:$A$851,0)),4)="6.4 ",LEFT(INDEX('2 Diag Ordering list'!$A$3:$A$851,MATCH('Calculations - Diagnostics'!$H53,'2 Diag Ordering list'!$A$3:$A$851,0)),4)="7.1 "),HYPERLINK("#"&amp;CELL("address",INDEX('2 Diag Ordering list'!$A$3:$A$851,MATCH('Calculations - Diagnostics'!$H53,'2 Diag Ordering list'!$A$3:$A$851,0))),INDEX('2 Diag Ordering list'!$A$3:$A$851,MATCH('Calculations - Diagnostics'!$H53,'2 Diag Ordering list'!$A$3:$A$851,0))),"")</f>
        <v/>
      </c>
      <c r="C18" s="704" t="str">
        <f t="array" aca="1" ref="C18" ca="1">IF(AND(A18="",B18=""),HYPERLINK("#"&amp;CELL("address",INDEX('2 Diag Ordering list'!$A$3:$A$851,MATCH('Calculations - Diagnostics'!$H53,'2 Diag Ordering list'!$A$3:$A$851,0))),INDEX('2 Diag Ordering list'!$A$3:$A$851,MATCH('Calculations - Diagnostics'!$H53,'2 Diag Ordering list'!$A$3:$A$851,0))),"")</f>
        <v>1.1.15 GeneXpert services- Standard warranties for 6 &amp; 10 Color</v>
      </c>
    </row>
    <row r="19" spans="1:3" ht="17.100000000000001" customHeight="1">
      <c r="A19" s="938" t="str">
        <f t="array" aca="1" ref="A19" ca="1">IF(OR(LEFT(INDEX('2 Diag Ordering list'!$A$3:$A$851,MATCH('Calculations - Diagnostics'!$H54,'2 Diag Ordering list'!$A$3:$A$851,0)),3)="1. ",LEFT(INDEX('2 Diag Ordering list'!$A$3:$A$851,MATCH('Calculations - Diagnostics'!$H54,'2 Diag Ordering list'!$A$3:$A$851,0)),3)="2. ",LEFT(INDEX('2 Diag Ordering list'!$A$3:$A$851,MATCH('Calculations - Diagnostics'!$H54,'2 Diag Ordering list'!$A$3:$A$851,0)),3)="3. ",LEFT(INDEX('2 Diag Ordering list'!$A$3:$A$851,MATCH('Calculations - Diagnostics'!$H54,'2 Diag Ordering list'!$A$3:$A$851,0)),3)="4. ",LEFT(INDEX('2 Diag Ordering list'!$A$3:$A$851,MATCH('Calculations - Diagnostics'!$H54,'2 Diag Ordering list'!$A$3:$A$851,0)),3)="5. ",LEFT(INDEX('2 Diag Ordering list'!$A$3:$A$851,MATCH('Calculations - Diagnostics'!$H54,'2 Diag Ordering list'!$A$3:$A$851,0)),3)="6. ",LEFT(INDEX('2 Diag Ordering list'!$A$3:$A$851,MATCH('Calculations - Diagnostics'!$H54,'2 Diag Ordering list'!$A$3:$A$851,0)),3)="7. ",LEFT(INDEX('2 Diag Ordering list'!$A$3:$A$851,MATCH('Calculations - Diagnostics'!$H54,'2 Diag Ordering list'!$A$3:$A$851,0)),3)="8. ",LEFT(INDEX('2 Diag Ordering list'!$A$3:$A$851,MATCH('Calculations - Diagnostics'!$H54,'2 Diag Ordering list'!$A$3:$A$851,0)),3)="9. "),
HYPERLINK("#"&amp;CELL("address",INDEX('2 Diag Ordering list'!$A$3:$A$851,MATCH('Calculations - Diagnostics'!$H54,'2 Diag Ordering list'!$A$3:$A$851,0))),INDEX('2 Diag Ordering list'!$A$3:$A$851,MATCH('Calculations - Diagnostics'!$H54,'2 Diag Ordering list'!$A$3:$A$851,0))),"")</f>
        <v/>
      </c>
      <c r="B19" s="1143" t="str">
        <f t="array" aca="1" ref="B19" ca="1">IF(OR(LEFT(INDEX('2 Diag Ordering list'!$A$3:$A$851,MATCH('Calculations - Diagnostics'!$H54,'2 Diag Ordering list'!$A$3:$A$851,0)),4)="1.1 ",LEFT(INDEX('2 Diag Ordering list'!$A$3:$A$851,MATCH('Calculations - Diagnostics'!$H54,'2 Diag Ordering list'!$A$3:$A$851,0)),4)="1.2 ",LEFT(INDEX('2 Diag Ordering list'!$A$3:$A$851,MATCH('Calculations - Diagnostics'!$H54,'2 Diag Ordering list'!$A$3:$A$851,0)),4)="1.3 ",LEFT(INDEX('2 Diag Ordering list'!$A$3:$A$851,MATCH('Calculations - Diagnostics'!$H54,'2 Diag Ordering list'!$A$3:$A$851,0)),4)="1.4 ",LEFT(INDEX('2 Diag Ordering list'!$A$3:$A$851,MATCH('Calculations - Diagnostics'!$H54,'2 Diag Ordering list'!$A$3:$A$851,0)),4)="1.5 ",LEFT(INDEX('2 Diag Ordering list'!$A$3:$A$851,MATCH('Calculations - Diagnostics'!$H54,'2 Diag Ordering list'!$A$3:$A$851,0)),4)="1.6 ",LEFT(INDEX('2 Diag Ordering list'!$A$3:$A$851,MATCH('Calculations - Diagnostics'!$H54,'2 Diag Ordering list'!$A$3:$A$851,0)),4)="2.1 ",LEFT(INDEX('2 Diag Ordering list'!$A$3:$A$851,MATCH('Calculations - Diagnostics'!$H54,'2 Diag Ordering list'!$A$3:$A$851,0)),4)="3.1 ",LEFT(INDEX('2 Diag Ordering list'!$A$3:$A$851,MATCH('Calculations - Diagnostics'!$H54,'2 Diag Ordering list'!$A$3:$A$851,0)),4)="4.1 ",LEFT(INDEX('2 Diag Ordering list'!$A$3:$A$851,MATCH('Calculations - Diagnostics'!$H54,'2 Diag Ordering list'!$A$3:$A$851,0)),4)="4.2 ",LEFT(INDEX('2 Diag Ordering list'!$A$3:$A$851,MATCH('Calculations - Diagnostics'!$H54,'2 Diag Ordering list'!$A$3:$A$851,0)),4)="5.1 ",LEFT(INDEX('2 Diag Ordering list'!$A$3:$A$851,MATCH('Calculations - Diagnostics'!$H54,'2 Diag Ordering list'!$A$3:$A$851,0)),4)="5.2 ",LEFT(INDEX('2 Diag Ordering list'!$A$3:$A$851,MATCH('Calculations - Diagnostics'!$H54,'2 Diag Ordering list'!$A$3:$A$851,0)),4)="5.3 ",LEFT(INDEX('2 Diag Ordering list'!$A$3:$A$851,MATCH('Calculations - Diagnostics'!$H54,'2 Diag Ordering list'!$A$3:$A$851,0)),4)="6.1 ",LEFT(INDEX('2 Diag Ordering list'!$A$3:$A$851,MATCH('Calculations - Diagnostics'!$H54,'2 Diag Ordering list'!$A$3:$A$851,0)),4)="6.2 ",LEFT(INDEX('2 Diag Ordering list'!$A$3:$A$851,MATCH('Calculations - Diagnostics'!$H54,'2 Diag Ordering list'!$A$3:$A$851,0)),4)="6.3 ",LEFT(INDEX('2 Diag Ordering list'!$A$3:$A$851,MATCH('Calculations - Diagnostics'!$H54,'2 Diag Ordering list'!$A$3:$A$851,0)),4)="6.4 ",LEFT(INDEX('2 Diag Ordering list'!$A$3:$A$851,MATCH('Calculations - Diagnostics'!$H54,'2 Diag Ordering list'!$A$3:$A$851,0)),4)="7.1 "),HYPERLINK("#"&amp;CELL("address",INDEX('2 Diag Ordering list'!$A$3:$A$851,MATCH('Calculations - Diagnostics'!$H54,'2 Diag Ordering list'!$A$3:$A$851,0))),INDEX('2 Diag Ordering list'!$A$3:$A$851,MATCH('Calculations - Diagnostics'!$H54,'2 Diag Ordering list'!$A$3:$A$851,0))),"")</f>
        <v/>
      </c>
      <c r="C19" s="1155" t="str">
        <f t="array" aca="1" ref="C19" ca="1">IF(AND(A19="",B19=""),HYPERLINK("#"&amp;CELL("address",INDEX('2 Diag Ordering list'!$A$3:$A$851,MATCH('Calculations - Diagnostics'!$H54,'2 Diag Ordering list'!$A$3:$A$851,0))),INDEX('2 Diag Ordering list'!$A$3:$A$851,MATCH('Calculations - Diagnostics'!$H54,'2 Diag Ordering list'!$A$3:$A$851,0))),"")</f>
        <v>1.1.16 GeneXpert services- Service Level Agreements (SLAs)</v>
      </c>
    </row>
    <row r="20" spans="1:3" ht="17.100000000000001" customHeight="1">
      <c r="A20" s="938" t="str">
        <f t="array" aca="1" ref="A20" ca="1">IF(OR(LEFT(INDEX('2 Diag Ordering list'!$A$3:$A$851,MATCH('Calculations - Diagnostics'!$H55,'2 Diag Ordering list'!$A$3:$A$851,0)),3)="1. ",LEFT(INDEX('2 Diag Ordering list'!$A$3:$A$851,MATCH('Calculations - Diagnostics'!$H55,'2 Diag Ordering list'!$A$3:$A$851,0)),3)="2. ",LEFT(INDEX('2 Diag Ordering list'!$A$3:$A$851,MATCH('Calculations - Diagnostics'!$H55,'2 Diag Ordering list'!$A$3:$A$851,0)),3)="3. ",LEFT(INDEX('2 Diag Ordering list'!$A$3:$A$851,MATCH('Calculations - Diagnostics'!$H55,'2 Diag Ordering list'!$A$3:$A$851,0)),3)="4. ",LEFT(INDEX('2 Diag Ordering list'!$A$3:$A$851,MATCH('Calculations - Diagnostics'!$H55,'2 Diag Ordering list'!$A$3:$A$851,0)),3)="5. ",LEFT(INDEX('2 Diag Ordering list'!$A$3:$A$851,MATCH('Calculations - Diagnostics'!$H55,'2 Diag Ordering list'!$A$3:$A$851,0)),3)="6. ",LEFT(INDEX('2 Diag Ordering list'!$A$3:$A$851,MATCH('Calculations - Diagnostics'!$H55,'2 Diag Ordering list'!$A$3:$A$851,0)),3)="7. ",LEFT(INDEX('2 Diag Ordering list'!$A$3:$A$851,MATCH('Calculations - Diagnostics'!$H55,'2 Diag Ordering list'!$A$3:$A$851,0)),3)="8. ",LEFT(INDEX('2 Diag Ordering list'!$A$3:$A$851,MATCH('Calculations - Diagnostics'!$H55,'2 Diag Ordering list'!$A$3:$A$851,0)),3)="9. "),
HYPERLINK("#"&amp;CELL("address",INDEX('2 Diag Ordering list'!$A$3:$A$851,MATCH('Calculations - Diagnostics'!$H55,'2 Diag Ordering list'!$A$3:$A$851,0))),INDEX('2 Diag Ordering list'!$A$3:$A$851,MATCH('Calculations - Diagnostics'!$H55,'2 Diag Ordering list'!$A$3:$A$851,0))),"")</f>
        <v/>
      </c>
      <c r="B20" s="1149" t="str">
        <f t="array" aca="1" ref="B20" ca="1">IF(OR(LEFT(INDEX('2 Diag Ordering list'!$A$3:$A$851,MATCH('Calculations - Diagnostics'!$H55,'2 Diag Ordering list'!$A$3:$A$851,0)),4)="1.1 ",LEFT(INDEX('2 Diag Ordering list'!$A$3:$A$851,MATCH('Calculations - Diagnostics'!$H55,'2 Diag Ordering list'!$A$3:$A$851,0)),4)="1.2 ",LEFT(INDEX('2 Diag Ordering list'!$A$3:$A$851,MATCH('Calculations - Diagnostics'!$H55,'2 Diag Ordering list'!$A$3:$A$851,0)),4)="1.3 ",LEFT(INDEX('2 Diag Ordering list'!$A$3:$A$851,MATCH('Calculations - Diagnostics'!$H55,'2 Diag Ordering list'!$A$3:$A$851,0)),4)="1.4 ",LEFT(INDEX('2 Diag Ordering list'!$A$3:$A$851,MATCH('Calculations - Diagnostics'!$H55,'2 Diag Ordering list'!$A$3:$A$851,0)),4)="1.5 ",LEFT(INDEX('2 Diag Ordering list'!$A$3:$A$851,MATCH('Calculations - Diagnostics'!$H55,'2 Diag Ordering list'!$A$3:$A$851,0)),4)="1.6 ",LEFT(INDEX('2 Diag Ordering list'!$A$3:$A$851,MATCH('Calculations - Diagnostics'!$H55,'2 Diag Ordering list'!$A$3:$A$851,0)),4)="2.1 ",LEFT(INDEX('2 Diag Ordering list'!$A$3:$A$851,MATCH('Calculations - Diagnostics'!$H55,'2 Diag Ordering list'!$A$3:$A$851,0)),4)="3.1 ",LEFT(INDEX('2 Diag Ordering list'!$A$3:$A$851,MATCH('Calculations - Diagnostics'!$H55,'2 Diag Ordering list'!$A$3:$A$851,0)),4)="4.1 ",LEFT(INDEX('2 Diag Ordering list'!$A$3:$A$851,MATCH('Calculations - Diagnostics'!$H55,'2 Diag Ordering list'!$A$3:$A$851,0)),4)="4.2 ",LEFT(INDEX('2 Diag Ordering list'!$A$3:$A$851,MATCH('Calculations - Diagnostics'!$H55,'2 Diag Ordering list'!$A$3:$A$851,0)),4)="5.1 ",LEFT(INDEX('2 Diag Ordering list'!$A$3:$A$851,MATCH('Calculations - Diagnostics'!$H55,'2 Diag Ordering list'!$A$3:$A$851,0)),4)="5.2 ",LEFT(INDEX('2 Diag Ordering list'!$A$3:$A$851,MATCH('Calculations - Diagnostics'!$H55,'2 Diag Ordering list'!$A$3:$A$851,0)),4)="5.3 ",LEFT(INDEX('2 Diag Ordering list'!$A$3:$A$851,MATCH('Calculations - Diagnostics'!$H55,'2 Diag Ordering list'!$A$3:$A$851,0)),4)="6.1 ",LEFT(INDEX('2 Diag Ordering list'!$A$3:$A$851,MATCH('Calculations - Diagnostics'!$H55,'2 Diag Ordering list'!$A$3:$A$851,0)),4)="6.2 ",LEFT(INDEX('2 Diag Ordering list'!$A$3:$A$851,MATCH('Calculations - Diagnostics'!$H55,'2 Diag Ordering list'!$A$3:$A$851,0)),4)="6.3 ",LEFT(INDEX('2 Diag Ordering list'!$A$3:$A$851,MATCH('Calculations - Diagnostics'!$H55,'2 Diag Ordering list'!$A$3:$A$851,0)),4)="6.4 ",LEFT(INDEX('2 Diag Ordering list'!$A$3:$A$851,MATCH('Calculations - Diagnostics'!$H55,'2 Diag Ordering list'!$A$3:$A$851,0)),4)="7.1 "),HYPERLINK("#"&amp;CELL("address",INDEX('2 Diag Ordering list'!$A$3:$A$851,MATCH('Calculations - Diagnostics'!$H55,'2 Diag Ordering list'!$A$3:$A$851,0))),INDEX('2 Diag Ordering list'!$A$3:$A$851,MATCH('Calculations - Diagnostics'!$H55,'2 Diag Ordering list'!$A$3:$A$851,0))),"")</f>
        <v>1.2 RAPID ANTIGEN DETECTION</v>
      </c>
      <c r="C20" s="1155" t="str">
        <f t="array" aca="1" ref="C20" ca="1">IF(AND(A20="",B20=""),HYPERLINK("#"&amp;CELL("address",INDEX('2 Diag Ordering list'!$A$3:$A$851,MATCH('Calculations - Diagnostics'!$H55,'2 Diag Ordering list'!$A$3:$A$851,0))),INDEX('2 Diag Ordering list'!$A$3:$A$851,MATCH('Calculations - Diagnostics'!$H55,'2 Diag Ordering list'!$A$3:$A$851,0))),"")</f>
        <v/>
      </c>
    </row>
    <row r="21" spans="1:3" ht="17.100000000000001" customHeight="1">
      <c r="A21" s="938" t="str">
        <f t="array" aca="1" ref="A21" ca="1">IF(OR(LEFT(INDEX('2 Diag Ordering list'!$A$3:$A$851,MATCH('Calculations - Diagnostics'!$H56,'2 Diag Ordering list'!$A$3:$A$851,0)),3)="1. ",LEFT(INDEX('2 Diag Ordering list'!$A$3:$A$851,MATCH('Calculations - Diagnostics'!$H56,'2 Diag Ordering list'!$A$3:$A$851,0)),3)="2. ",LEFT(INDEX('2 Diag Ordering list'!$A$3:$A$851,MATCH('Calculations - Diagnostics'!$H56,'2 Diag Ordering list'!$A$3:$A$851,0)),3)="3. ",LEFT(INDEX('2 Diag Ordering list'!$A$3:$A$851,MATCH('Calculations - Diagnostics'!$H56,'2 Diag Ordering list'!$A$3:$A$851,0)),3)="4. ",LEFT(INDEX('2 Diag Ordering list'!$A$3:$A$851,MATCH('Calculations - Diagnostics'!$H56,'2 Diag Ordering list'!$A$3:$A$851,0)),3)="5. ",LEFT(INDEX('2 Diag Ordering list'!$A$3:$A$851,MATCH('Calculations - Diagnostics'!$H56,'2 Diag Ordering list'!$A$3:$A$851,0)),3)="6. ",LEFT(INDEX('2 Diag Ordering list'!$A$3:$A$851,MATCH('Calculations - Diagnostics'!$H56,'2 Diag Ordering list'!$A$3:$A$851,0)),3)="7. ",LEFT(INDEX('2 Diag Ordering list'!$A$3:$A$851,MATCH('Calculations - Diagnostics'!$H56,'2 Diag Ordering list'!$A$3:$A$851,0)),3)="8. ",LEFT(INDEX('2 Diag Ordering list'!$A$3:$A$851,MATCH('Calculations - Diagnostics'!$H56,'2 Diag Ordering list'!$A$3:$A$851,0)),3)="9. "),
HYPERLINK("#"&amp;CELL("address",INDEX('2 Diag Ordering list'!$A$3:$A$851,MATCH('Calculations - Diagnostics'!$H56,'2 Diag Ordering list'!$A$3:$A$851,0))),INDEX('2 Diag Ordering list'!$A$3:$A$851,MATCH('Calculations - Diagnostics'!$H56,'2 Diag Ordering list'!$A$3:$A$851,0))),"")</f>
        <v/>
      </c>
      <c r="B21" s="939" t="str">
        <f t="array" aca="1" ref="B21" ca="1">IF(OR(LEFT(INDEX('2 Diag Ordering list'!$A$3:$A$851,MATCH('Calculations - Diagnostics'!$H56,'2 Diag Ordering list'!$A$3:$A$851,0)),4)="1.1 ",LEFT(INDEX('2 Diag Ordering list'!$A$3:$A$851,MATCH('Calculations - Diagnostics'!$H56,'2 Diag Ordering list'!$A$3:$A$851,0)),4)="1.2 ",LEFT(INDEX('2 Diag Ordering list'!$A$3:$A$851,MATCH('Calculations - Diagnostics'!$H56,'2 Diag Ordering list'!$A$3:$A$851,0)),4)="1.3 ",LEFT(INDEX('2 Diag Ordering list'!$A$3:$A$851,MATCH('Calculations - Diagnostics'!$H56,'2 Diag Ordering list'!$A$3:$A$851,0)),4)="1.4 ",LEFT(INDEX('2 Diag Ordering list'!$A$3:$A$851,MATCH('Calculations - Diagnostics'!$H56,'2 Diag Ordering list'!$A$3:$A$851,0)),4)="1.5 ",LEFT(INDEX('2 Diag Ordering list'!$A$3:$A$851,MATCH('Calculations - Diagnostics'!$H56,'2 Diag Ordering list'!$A$3:$A$851,0)),4)="1.6 ",LEFT(INDEX('2 Diag Ordering list'!$A$3:$A$851,MATCH('Calculations - Diagnostics'!$H56,'2 Diag Ordering list'!$A$3:$A$851,0)),4)="2.1 ",LEFT(INDEX('2 Diag Ordering list'!$A$3:$A$851,MATCH('Calculations - Diagnostics'!$H56,'2 Diag Ordering list'!$A$3:$A$851,0)),4)="3.1 ",LEFT(INDEX('2 Diag Ordering list'!$A$3:$A$851,MATCH('Calculations - Diagnostics'!$H56,'2 Diag Ordering list'!$A$3:$A$851,0)),4)="4.1 ",LEFT(INDEX('2 Diag Ordering list'!$A$3:$A$851,MATCH('Calculations - Diagnostics'!$H56,'2 Diag Ordering list'!$A$3:$A$851,0)),4)="4.2 ",LEFT(INDEX('2 Diag Ordering list'!$A$3:$A$851,MATCH('Calculations - Diagnostics'!$H56,'2 Diag Ordering list'!$A$3:$A$851,0)),4)="5.1 ",LEFT(INDEX('2 Diag Ordering list'!$A$3:$A$851,MATCH('Calculations - Diagnostics'!$H56,'2 Diag Ordering list'!$A$3:$A$851,0)),4)="5.2 ",LEFT(INDEX('2 Diag Ordering list'!$A$3:$A$851,MATCH('Calculations - Diagnostics'!$H56,'2 Diag Ordering list'!$A$3:$A$851,0)),4)="5.3 ",LEFT(INDEX('2 Diag Ordering list'!$A$3:$A$851,MATCH('Calculations - Diagnostics'!$H56,'2 Diag Ordering list'!$A$3:$A$851,0)),4)="6.1 ",LEFT(INDEX('2 Diag Ordering list'!$A$3:$A$851,MATCH('Calculations - Diagnostics'!$H56,'2 Diag Ordering list'!$A$3:$A$851,0)),4)="6.2 ",LEFT(INDEX('2 Diag Ordering list'!$A$3:$A$851,MATCH('Calculations - Diagnostics'!$H56,'2 Diag Ordering list'!$A$3:$A$851,0)),4)="6.3 ",LEFT(INDEX('2 Diag Ordering list'!$A$3:$A$851,MATCH('Calculations - Diagnostics'!$H56,'2 Diag Ordering list'!$A$3:$A$851,0)),4)="6.4 ",LEFT(INDEX('2 Diag Ordering list'!$A$3:$A$851,MATCH('Calculations - Diagnostics'!$H56,'2 Diag Ordering list'!$A$3:$A$851,0)),4)="7.1 "),HYPERLINK("#"&amp;CELL("address",INDEX('2 Diag Ordering list'!$A$3:$A$851,MATCH('Calculations - Diagnostics'!$H56,'2 Diag Ordering list'!$A$3:$A$851,0))),INDEX('2 Diag Ordering list'!$A$3:$A$851,MATCH('Calculations - Diagnostics'!$H56,'2 Diag Ordering list'!$A$3:$A$851,0))),"")</f>
        <v/>
      </c>
      <c r="C21" s="703" t="str">
        <f t="array" aca="1" ref="C21" ca="1">IF(AND(A21="",B21=""),HYPERLINK("#"&amp;CELL("address",INDEX('2 Diag Ordering list'!$A$3:$A$851,MATCH('Calculations - Diagnostics'!$H56,'2 Diag Ordering list'!$A$3:$A$851,0))),INDEX('2 Diag Ordering list'!$A$3:$A$851,MATCH('Calculations - Diagnostics'!$H56,'2 Diag Ordering list'!$A$3:$A$851,0))),"")</f>
        <v>1.2.1 Rapid antigen detection tests (LAM)</v>
      </c>
    </row>
    <row r="22" spans="1:3" ht="17.100000000000001" customHeight="1">
      <c r="A22" s="938" t="str">
        <f t="array" aca="1" ref="A22" ca="1">IF(OR(LEFT(INDEX('2 Diag Ordering list'!$A$3:$A$851,MATCH('Calculations - Diagnostics'!$H57,'2 Diag Ordering list'!$A$3:$A$851,0)),3)="1. ",LEFT(INDEX('2 Diag Ordering list'!$A$3:$A$851,MATCH('Calculations - Diagnostics'!$H57,'2 Diag Ordering list'!$A$3:$A$851,0)),3)="2. ",LEFT(INDEX('2 Diag Ordering list'!$A$3:$A$851,MATCH('Calculations - Diagnostics'!$H57,'2 Diag Ordering list'!$A$3:$A$851,0)),3)="3. ",LEFT(INDEX('2 Diag Ordering list'!$A$3:$A$851,MATCH('Calculations - Diagnostics'!$H57,'2 Diag Ordering list'!$A$3:$A$851,0)),3)="4. ",LEFT(INDEX('2 Diag Ordering list'!$A$3:$A$851,MATCH('Calculations - Diagnostics'!$H57,'2 Diag Ordering list'!$A$3:$A$851,0)),3)="5. ",LEFT(INDEX('2 Diag Ordering list'!$A$3:$A$851,MATCH('Calculations - Diagnostics'!$H57,'2 Diag Ordering list'!$A$3:$A$851,0)),3)="6. ",LEFT(INDEX('2 Diag Ordering list'!$A$3:$A$851,MATCH('Calculations - Diagnostics'!$H57,'2 Diag Ordering list'!$A$3:$A$851,0)),3)="7. ",LEFT(INDEX('2 Diag Ordering list'!$A$3:$A$851,MATCH('Calculations - Diagnostics'!$H57,'2 Diag Ordering list'!$A$3:$A$851,0)),3)="8. ",LEFT(INDEX('2 Diag Ordering list'!$A$3:$A$851,MATCH('Calculations - Diagnostics'!$H57,'2 Diag Ordering list'!$A$3:$A$851,0)),3)="9. "),
HYPERLINK("#"&amp;CELL("address",INDEX('2 Diag Ordering list'!$A$3:$A$851,MATCH('Calculations - Diagnostics'!$H57,'2 Diag Ordering list'!$A$3:$A$851,0))),INDEX('2 Diag Ordering list'!$A$3:$A$851,MATCH('Calculations - Diagnostics'!$H57,'2 Diag Ordering list'!$A$3:$A$851,0))),"")</f>
        <v/>
      </c>
      <c r="B22" s="1149" t="str">
        <f t="array" aca="1" ref="B22" ca="1">IF(OR(LEFT(INDEX('2 Diag Ordering list'!$A$3:$A$851,MATCH('Calculations - Diagnostics'!$H57,'2 Diag Ordering list'!$A$3:$A$851,0)),4)="1.1 ",LEFT(INDEX('2 Diag Ordering list'!$A$3:$A$851,MATCH('Calculations - Diagnostics'!$H57,'2 Diag Ordering list'!$A$3:$A$851,0)),4)="1.2 ",LEFT(INDEX('2 Diag Ordering list'!$A$3:$A$851,MATCH('Calculations - Diagnostics'!$H57,'2 Diag Ordering list'!$A$3:$A$851,0)),4)="1.3 ",LEFT(INDEX('2 Diag Ordering list'!$A$3:$A$851,MATCH('Calculations - Diagnostics'!$H57,'2 Diag Ordering list'!$A$3:$A$851,0)),4)="1.4 ",LEFT(INDEX('2 Diag Ordering list'!$A$3:$A$851,MATCH('Calculations - Diagnostics'!$H57,'2 Diag Ordering list'!$A$3:$A$851,0)),4)="1.5 ",LEFT(INDEX('2 Diag Ordering list'!$A$3:$A$851,MATCH('Calculations - Diagnostics'!$H57,'2 Diag Ordering list'!$A$3:$A$851,0)),4)="1.6 ",LEFT(INDEX('2 Diag Ordering list'!$A$3:$A$851,MATCH('Calculations - Diagnostics'!$H57,'2 Diag Ordering list'!$A$3:$A$851,0)),4)="2.1 ",LEFT(INDEX('2 Diag Ordering list'!$A$3:$A$851,MATCH('Calculations - Diagnostics'!$H57,'2 Diag Ordering list'!$A$3:$A$851,0)),4)="3.1 ",LEFT(INDEX('2 Diag Ordering list'!$A$3:$A$851,MATCH('Calculations - Diagnostics'!$H57,'2 Diag Ordering list'!$A$3:$A$851,0)),4)="4.1 ",LEFT(INDEX('2 Diag Ordering list'!$A$3:$A$851,MATCH('Calculations - Diagnostics'!$H57,'2 Diag Ordering list'!$A$3:$A$851,0)),4)="4.2 ",LEFT(INDEX('2 Diag Ordering list'!$A$3:$A$851,MATCH('Calculations - Diagnostics'!$H57,'2 Diag Ordering list'!$A$3:$A$851,0)),4)="5.1 ",LEFT(INDEX('2 Diag Ordering list'!$A$3:$A$851,MATCH('Calculations - Diagnostics'!$H57,'2 Diag Ordering list'!$A$3:$A$851,0)),4)="5.2 ",LEFT(INDEX('2 Diag Ordering list'!$A$3:$A$851,MATCH('Calculations - Diagnostics'!$H57,'2 Diag Ordering list'!$A$3:$A$851,0)),4)="5.3 ",LEFT(INDEX('2 Diag Ordering list'!$A$3:$A$851,MATCH('Calculations - Diagnostics'!$H57,'2 Diag Ordering list'!$A$3:$A$851,0)),4)="6.1 ",LEFT(INDEX('2 Diag Ordering list'!$A$3:$A$851,MATCH('Calculations - Diagnostics'!$H57,'2 Diag Ordering list'!$A$3:$A$851,0)),4)="6.2 ",LEFT(INDEX('2 Diag Ordering list'!$A$3:$A$851,MATCH('Calculations - Diagnostics'!$H57,'2 Diag Ordering list'!$A$3:$A$851,0)),4)="6.3 ",LEFT(INDEX('2 Diag Ordering list'!$A$3:$A$851,MATCH('Calculations - Diagnostics'!$H57,'2 Diag Ordering list'!$A$3:$A$851,0)),4)="6.4 ",LEFT(INDEX('2 Diag Ordering list'!$A$3:$A$851,MATCH('Calculations - Diagnostics'!$H57,'2 Diag Ordering list'!$A$3:$A$851,0)),4)="7.1 "),HYPERLINK("#"&amp;CELL("address",INDEX('2 Diag Ordering list'!$A$3:$A$851,MATCH('Calculations - Diagnostics'!$H57,'2 Diag Ordering list'!$A$3:$A$851,0))),INDEX('2 Diag Ordering list'!$A$3:$A$851,MATCH('Calculations - Diagnostics'!$H57,'2 Diag Ordering list'!$A$3:$A$851,0))),"")</f>
        <v>1.3 SMEAR MICROSCOPY</v>
      </c>
      <c r="C22" s="702" t="str" cm="1">
        <f t="array" aca="1" ref="C22" ca="1">IF(AND(A22="",B22=""),HYPERLINK("#"&amp;CELL("address",INDEX('2 Diag Ordering list'!$A$3:$A$851,MATCH('Calculations - Diagnostics'!$H57,'2 Diag Ordering list'!$A$3:$A$851,0))),INDEX('2 Diag Ordering list'!$A$3:$A$851,MATCH('Calculations - Diagnostics'!$H57,'2 Diag Ordering list'!$A$3:$A$851,0))),"")</f>
        <v/>
      </c>
    </row>
    <row r="23" spans="1:3" ht="17.100000000000001" customHeight="1">
      <c r="A23" s="938" t="str">
        <f t="array" aca="1" ref="A23" ca="1">IF(OR(LEFT(INDEX('2 Diag Ordering list'!$A$3:$A$851,MATCH('Calculations - Diagnostics'!$H58,'2 Diag Ordering list'!$A$3:$A$851,0)),3)="1. ",LEFT(INDEX('2 Diag Ordering list'!$A$3:$A$851,MATCH('Calculations - Diagnostics'!$H58,'2 Diag Ordering list'!$A$3:$A$851,0)),3)="2. ",LEFT(INDEX('2 Diag Ordering list'!$A$3:$A$851,MATCH('Calculations - Diagnostics'!$H58,'2 Diag Ordering list'!$A$3:$A$851,0)),3)="3. ",LEFT(INDEX('2 Diag Ordering list'!$A$3:$A$851,MATCH('Calculations - Diagnostics'!$H58,'2 Diag Ordering list'!$A$3:$A$851,0)),3)="4. ",LEFT(INDEX('2 Diag Ordering list'!$A$3:$A$851,MATCH('Calculations - Diagnostics'!$H58,'2 Diag Ordering list'!$A$3:$A$851,0)),3)="5. ",LEFT(INDEX('2 Diag Ordering list'!$A$3:$A$851,MATCH('Calculations - Diagnostics'!$H58,'2 Diag Ordering list'!$A$3:$A$851,0)),3)="6. ",LEFT(INDEX('2 Diag Ordering list'!$A$3:$A$851,MATCH('Calculations - Diagnostics'!$H58,'2 Diag Ordering list'!$A$3:$A$851,0)),3)="7. ",LEFT(INDEX('2 Diag Ordering list'!$A$3:$A$851,MATCH('Calculations - Diagnostics'!$H58,'2 Diag Ordering list'!$A$3:$A$851,0)),3)="8. ",LEFT(INDEX('2 Diag Ordering list'!$A$3:$A$851,MATCH('Calculations - Diagnostics'!$H58,'2 Diag Ordering list'!$A$3:$A$851,0)),3)="9. "),
HYPERLINK("#"&amp;CELL("address",INDEX('2 Diag Ordering list'!$A$3:$A$851,MATCH('Calculations - Diagnostics'!$H58,'2 Diag Ordering list'!$A$3:$A$851,0))),INDEX('2 Diag Ordering list'!$A$3:$A$851,MATCH('Calculations - Diagnostics'!$H58,'2 Diag Ordering list'!$A$3:$A$851,0))),"")</f>
        <v/>
      </c>
      <c r="B23" s="1143" t="str">
        <f t="array" aca="1" ref="B23" ca="1">IF(OR(LEFT(INDEX('2 Diag Ordering list'!$A$3:$A$851,MATCH('Calculations - Diagnostics'!$H58,'2 Diag Ordering list'!$A$3:$A$851,0)),4)="1.1 ",LEFT(INDEX('2 Diag Ordering list'!$A$3:$A$851,MATCH('Calculations - Diagnostics'!$H58,'2 Diag Ordering list'!$A$3:$A$851,0)),4)="1.2 ",LEFT(INDEX('2 Diag Ordering list'!$A$3:$A$851,MATCH('Calculations - Diagnostics'!$H58,'2 Diag Ordering list'!$A$3:$A$851,0)),4)="1.3 ",LEFT(INDEX('2 Diag Ordering list'!$A$3:$A$851,MATCH('Calculations - Diagnostics'!$H58,'2 Diag Ordering list'!$A$3:$A$851,0)),4)="1.4 ",LEFT(INDEX('2 Diag Ordering list'!$A$3:$A$851,MATCH('Calculations - Diagnostics'!$H58,'2 Diag Ordering list'!$A$3:$A$851,0)),4)="1.5 ",LEFT(INDEX('2 Diag Ordering list'!$A$3:$A$851,MATCH('Calculations - Diagnostics'!$H58,'2 Diag Ordering list'!$A$3:$A$851,0)),4)="1.6 ",LEFT(INDEX('2 Diag Ordering list'!$A$3:$A$851,MATCH('Calculations - Diagnostics'!$H58,'2 Diag Ordering list'!$A$3:$A$851,0)),4)="2.1 ",LEFT(INDEX('2 Diag Ordering list'!$A$3:$A$851,MATCH('Calculations - Diagnostics'!$H58,'2 Diag Ordering list'!$A$3:$A$851,0)),4)="3.1 ",LEFT(INDEX('2 Diag Ordering list'!$A$3:$A$851,MATCH('Calculations - Diagnostics'!$H58,'2 Diag Ordering list'!$A$3:$A$851,0)),4)="4.1 ",LEFT(INDEX('2 Diag Ordering list'!$A$3:$A$851,MATCH('Calculations - Diagnostics'!$H58,'2 Diag Ordering list'!$A$3:$A$851,0)),4)="4.2 ",LEFT(INDEX('2 Diag Ordering list'!$A$3:$A$851,MATCH('Calculations - Diagnostics'!$H58,'2 Diag Ordering list'!$A$3:$A$851,0)),4)="5.1 ",LEFT(INDEX('2 Diag Ordering list'!$A$3:$A$851,MATCH('Calculations - Diagnostics'!$H58,'2 Diag Ordering list'!$A$3:$A$851,0)),4)="5.2 ",LEFT(INDEX('2 Diag Ordering list'!$A$3:$A$851,MATCH('Calculations - Diagnostics'!$H58,'2 Diag Ordering list'!$A$3:$A$851,0)),4)="5.3 ",LEFT(INDEX('2 Diag Ordering list'!$A$3:$A$851,MATCH('Calculations - Diagnostics'!$H58,'2 Diag Ordering list'!$A$3:$A$851,0)),4)="6.1 ",LEFT(INDEX('2 Diag Ordering list'!$A$3:$A$851,MATCH('Calculations - Diagnostics'!$H58,'2 Diag Ordering list'!$A$3:$A$851,0)),4)="6.2 ",LEFT(INDEX('2 Diag Ordering list'!$A$3:$A$851,MATCH('Calculations - Diagnostics'!$H58,'2 Diag Ordering list'!$A$3:$A$851,0)),4)="6.3 ",LEFT(INDEX('2 Diag Ordering list'!$A$3:$A$851,MATCH('Calculations - Diagnostics'!$H58,'2 Diag Ordering list'!$A$3:$A$851,0)),4)="6.4 ",LEFT(INDEX('2 Diag Ordering list'!$A$3:$A$851,MATCH('Calculations - Diagnostics'!$H58,'2 Diag Ordering list'!$A$3:$A$851,0)),4)="7.1 "),HYPERLINK("#"&amp;CELL("address",INDEX('2 Diag Ordering list'!$A$3:$A$851,MATCH('Calculations - Diagnostics'!$H58,'2 Diag Ordering list'!$A$3:$A$851,0))),INDEX('2 Diag Ordering list'!$A$3:$A$851,MATCH('Calculations - Diagnostics'!$H58,'2 Diag Ordering list'!$A$3:$A$851,0))),"")</f>
        <v/>
      </c>
      <c r="C23" s="703" t="str">
        <f t="array" aca="1" ref="C23" ca="1">IF(AND(A23="",B23=""),HYPERLINK("#"&amp;CELL("address",INDEX('2 Diag Ordering list'!$A$3:$A$851,MATCH('Calculations - Diagnostics'!$H58,'2 Diag Ordering list'!$A$3:$A$851,0))),INDEX('2 Diag Ordering list'!$A$3:$A$851,MATCH('Calculations - Diagnostics'!$H58,'2 Diag Ordering list'!$A$3:$A$851,0))),"")</f>
        <v>1.3.1 Smear microscopy kits</v>
      </c>
    </row>
    <row r="24" spans="1:3" ht="17.100000000000001" customHeight="1">
      <c r="A24" s="938" t="str">
        <f t="array" aca="1" ref="A24" ca="1">IF(OR(LEFT(INDEX('2 Diag Ordering list'!$A$3:$A$851,MATCH('Calculations - Diagnostics'!$H59,'2 Diag Ordering list'!$A$3:$A$851,0)),3)="1. ",LEFT(INDEX('2 Diag Ordering list'!$A$3:$A$851,MATCH('Calculations - Diagnostics'!$H59,'2 Diag Ordering list'!$A$3:$A$851,0)),3)="2. ",LEFT(INDEX('2 Diag Ordering list'!$A$3:$A$851,MATCH('Calculations - Diagnostics'!$H59,'2 Diag Ordering list'!$A$3:$A$851,0)),3)="3. ",LEFT(INDEX('2 Diag Ordering list'!$A$3:$A$851,MATCH('Calculations - Diagnostics'!$H59,'2 Diag Ordering list'!$A$3:$A$851,0)),3)="4. ",LEFT(INDEX('2 Diag Ordering list'!$A$3:$A$851,MATCH('Calculations - Diagnostics'!$H59,'2 Diag Ordering list'!$A$3:$A$851,0)),3)="5. ",LEFT(INDEX('2 Diag Ordering list'!$A$3:$A$851,MATCH('Calculations - Diagnostics'!$H59,'2 Diag Ordering list'!$A$3:$A$851,0)),3)="6. ",LEFT(INDEX('2 Diag Ordering list'!$A$3:$A$851,MATCH('Calculations - Diagnostics'!$H59,'2 Diag Ordering list'!$A$3:$A$851,0)),3)="7. ",LEFT(INDEX('2 Diag Ordering list'!$A$3:$A$851,MATCH('Calculations - Diagnostics'!$H59,'2 Diag Ordering list'!$A$3:$A$851,0)),3)="8. ",LEFT(INDEX('2 Diag Ordering list'!$A$3:$A$851,MATCH('Calculations - Diagnostics'!$H59,'2 Diag Ordering list'!$A$3:$A$851,0)),3)="9. "),
HYPERLINK("#"&amp;CELL("address",INDEX('2 Diag Ordering list'!$A$3:$A$851,MATCH('Calculations - Diagnostics'!$H59,'2 Diag Ordering list'!$A$3:$A$851,0))),INDEX('2 Diag Ordering list'!$A$3:$A$851,MATCH('Calculations - Diagnostics'!$H59,'2 Diag Ordering list'!$A$3:$A$851,0))),"")</f>
        <v/>
      </c>
      <c r="B24" s="1143" t="str">
        <f t="array" aca="1" ref="B24" ca="1">IF(OR(LEFT(INDEX('2 Diag Ordering list'!$A$3:$A$851,MATCH('Calculations - Diagnostics'!$H59,'2 Diag Ordering list'!$A$3:$A$851,0)),4)="1.1 ",LEFT(INDEX('2 Diag Ordering list'!$A$3:$A$851,MATCH('Calculations - Diagnostics'!$H59,'2 Diag Ordering list'!$A$3:$A$851,0)),4)="1.2 ",LEFT(INDEX('2 Diag Ordering list'!$A$3:$A$851,MATCH('Calculations - Diagnostics'!$H59,'2 Diag Ordering list'!$A$3:$A$851,0)),4)="1.3 ",LEFT(INDEX('2 Diag Ordering list'!$A$3:$A$851,MATCH('Calculations - Diagnostics'!$H59,'2 Diag Ordering list'!$A$3:$A$851,0)),4)="1.4 ",LEFT(INDEX('2 Diag Ordering list'!$A$3:$A$851,MATCH('Calculations - Diagnostics'!$H59,'2 Diag Ordering list'!$A$3:$A$851,0)),4)="1.5 ",LEFT(INDEX('2 Diag Ordering list'!$A$3:$A$851,MATCH('Calculations - Diagnostics'!$H59,'2 Diag Ordering list'!$A$3:$A$851,0)),4)="1.6 ",LEFT(INDEX('2 Diag Ordering list'!$A$3:$A$851,MATCH('Calculations - Diagnostics'!$H59,'2 Diag Ordering list'!$A$3:$A$851,0)),4)="2.1 ",LEFT(INDEX('2 Diag Ordering list'!$A$3:$A$851,MATCH('Calculations - Diagnostics'!$H59,'2 Diag Ordering list'!$A$3:$A$851,0)),4)="3.1 ",LEFT(INDEX('2 Diag Ordering list'!$A$3:$A$851,MATCH('Calculations - Diagnostics'!$H59,'2 Diag Ordering list'!$A$3:$A$851,0)),4)="4.1 ",LEFT(INDEX('2 Diag Ordering list'!$A$3:$A$851,MATCH('Calculations - Diagnostics'!$H59,'2 Diag Ordering list'!$A$3:$A$851,0)),4)="4.2 ",LEFT(INDEX('2 Diag Ordering list'!$A$3:$A$851,MATCH('Calculations - Diagnostics'!$H59,'2 Diag Ordering list'!$A$3:$A$851,0)),4)="5.1 ",LEFT(INDEX('2 Diag Ordering list'!$A$3:$A$851,MATCH('Calculations - Diagnostics'!$H59,'2 Diag Ordering list'!$A$3:$A$851,0)),4)="5.2 ",LEFT(INDEX('2 Diag Ordering list'!$A$3:$A$851,MATCH('Calculations - Diagnostics'!$H59,'2 Diag Ordering list'!$A$3:$A$851,0)),4)="5.3 ",LEFT(INDEX('2 Diag Ordering list'!$A$3:$A$851,MATCH('Calculations - Diagnostics'!$H59,'2 Diag Ordering list'!$A$3:$A$851,0)),4)="6.1 ",LEFT(INDEX('2 Diag Ordering list'!$A$3:$A$851,MATCH('Calculations - Diagnostics'!$H59,'2 Diag Ordering list'!$A$3:$A$851,0)),4)="6.2 ",LEFT(INDEX('2 Diag Ordering list'!$A$3:$A$851,MATCH('Calculations - Diagnostics'!$H59,'2 Diag Ordering list'!$A$3:$A$851,0)),4)="6.3 ",LEFT(INDEX('2 Diag Ordering list'!$A$3:$A$851,MATCH('Calculations - Diagnostics'!$H59,'2 Diag Ordering list'!$A$3:$A$851,0)),4)="6.4 ",LEFT(INDEX('2 Diag Ordering list'!$A$3:$A$851,MATCH('Calculations - Diagnostics'!$H59,'2 Diag Ordering list'!$A$3:$A$851,0)),4)="7.1 "),HYPERLINK("#"&amp;CELL("address",INDEX('2 Diag Ordering list'!$A$3:$A$851,MATCH('Calculations - Diagnostics'!$H59,'2 Diag Ordering list'!$A$3:$A$851,0))),INDEX('2 Diag Ordering list'!$A$3:$A$851,MATCH('Calculations - Diagnostics'!$H59,'2 Diag Ordering list'!$A$3:$A$851,0))),"")</f>
        <v/>
      </c>
      <c r="C24" s="703" t="str">
        <f t="array" aca="1" ref="C24" ca="1">IF(AND(A24="",B24=""),HYPERLINK("#"&amp;CELL("address",INDEX('2 Diag Ordering list'!$A$3:$A$851,MATCH('Calculations - Diagnostics'!$H59,'2 Diag Ordering list'!$A$3:$A$851,0))),INDEX('2 Diag Ordering list'!$A$3:$A$851,MATCH('Calculations - Diagnostics'!$H59,'2 Diag Ordering list'!$A$3:$A$851,0))),"")</f>
        <v>1.3.2 Smear microscopy equipment</v>
      </c>
    </row>
    <row r="25" spans="1:3" ht="17.100000000000001" customHeight="1">
      <c r="A25" s="938" t="str">
        <f t="array" aca="1" ref="A25" ca="1">IF(OR(LEFT(INDEX('2 Diag Ordering list'!$A$3:$A$851,MATCH('Calculations - Diagnostics'!$H60,'2 Diag Ordering list'!$A$3:$A$851,0)),3)="1. ",LEFT(INDEX('2 Diag Ordering list'!$A$3:$A$851,MATCH('Calculations - Diagnostics'!$H60,'2 Diag Ordering list'!$A$3:$A$851,0)),3)="2. ",LEFT(INDEX('2 Diag Ordering list'!$A$3:$A$851,MATCH('Calculations - Diagnostics'!$H60,'2 Diag Ordering list'!$A$3:$A$851,0)),3)="3. ",LEFT(INDEX('2 Diag Ordering list'!$A$3:$A$851,MATCH('Calculations - Diagnostics'!$H60,'2 Diag Ordering list'!$A$3:$A$851,0)),3)="4. ",LEFT(INDEX('2 Diag Ordering list'!$A$3:$A$851,MATCH('Calculations - Diagnostics'!$H60,'2 Diag Ordering list'!$A$3:$A$851,0)),3)="5. ",LEFT(INDEX('2 Diag Ordering list'!$A$3:$A$851,MATCH('Calculations - Diagnostics'!$H60,'2 Diag Ordering list'!$A$3:$A$851,0)),3)="6. ",LEFT(INDEX('2 Diag Ordering list'!$A$3:$A$851,MATCH('Calculations - Diagnostics'!$H60,'2 Diag Ordering list'!$A$3:$A$851,0)),3)="7. ",LEFT(INDEX('2 Diag Ordering list'!$A$3:$A$851,MATCH('Calculations - Diagnostics'!$H60,'2 Diag Ordering list'!$A$3:$A$851,0)),3)="8. ",LEFT(INDEX('2 Diag Ordering list'!$A$3:$A$851,MATCH('Calculations - Diagnostics'!$H60,'2 Diag Ordering list'!$A$3:$A$851,0)),3)="9. "),
HYPERLINK("#"&amp;CELL("address",INDEX('2 Diag Ordering list'!$A$3:$A$851,MATCH('Calculations - Diagnostics'!$H60,'2 Diag Ordering list'!$A$3:$A$851,0))),INDEX('2 Diag Ordering list'!$A$3:$A$851,MATCH('Calculations - Diagnostics'!$H60,'2 Diag Ordering list'!$A$3:$A$851,0))),"")</f>
        <v/>
      </c>
      <c r="B25" s="1143" t="str">
        <f t="array" aca="1" ref="B25" ca="1">IF(OR(LEFT(INDEX('2 Diag Ordering list'!$A$3:$A$851,MATCH('Calculations - Diagnostics'!$H60,'2 Diag Ordering list'!$A$3:$A$851,0)),4)="1.1 ",LEFT(INDEX('2 Diag Ordering list'!$A$3:$A$851,MATCH('Calculations - Diagnostics'!$H60,'2 Diag Ordering list'!$A$3:$A$851,0)),4)="1.2 ",LEFT(INDEX('2 Diag Ordering list'!$A$3:$A$851,MATCH('Calculations - Diagnostics'!$H60,'2 Diag Ordering list'!$A$3:$A$851,0)),4)="1.3 ",LEFT(INDEX('2 Diag Ordering list'!$A$3:$A$851,MATCH('Calculations - Diagnostics'!$H60,'2 Diag Ordering list'!$A$3:$A$851,0)),4)="1.4 ",LEFT(INDEX('2 Diag Ordering list'!$A$3:$A$851,MATCH('Calculations - Diagnostics'!$H60,'2 Diag Ordering list'!$A$3:$A$851,0)),4)="1.5 ",LEFT(INDEX('2 Diag Ordering list'!$A$3:$A$851,MATCH('Calculations - Diagnostics'!$H60,'2 Diag Ordering list'!$A$3:$A$851,0)),4)="1.6 ",LEFT(INDEX('2 Diag Ordering list'!$A$3:$A$851,MATCH('Calculations - Diagnostics'!$H60,'2 Diag Ordering list'!$A$3:$A$851,0)),4)="2.1 ",LEFT(INDEX('2 Diag Ordering list'!$A$3:$A$851,MATCH('Calculations - Diagnostics'!$H60,'2 Diag Ordering list'!$A$3:$A$851,0)),4)="3.1 ",LEFT(INDEX('2 Diag Ordering list'!$A$3:$A$851,MATCH('Calculations - Diagnostics'!$H60,'2 Diag Ordering list'!$A$3:$A$851,0)),4)="4.1 ",LEFT(INDEX('2 Diag Ordering list'!$A$3:$A$851,MATCH('Calculations - Diagnostics'!$H60,'2 Diag Ordering list'!$A$3:$A$851,0)),4)="4.2 ",LEFT(INDEX('2 Diag Ordering list'!$A$3:$A$851,MATCH('Calculations - Diagnostics'!$H60,'2 Diag Ordering list'!$A$3:$A$851,0)),4)="5.1 ",LEFT(INDEX('2 Diag Ordering list'!$A$3:$A$851,MATCH('Calculations - Diagnostics'!$H60,'2 Diag Ordering list'!$A$3:$A$851,0)),4)="5.2 ",LEFT(INDEX('2 Diag Ordering list'!$A$3:$A$851,MATCH('Calculations - Diagnostics'!$H60,'2 Diag Ordering list'!$A$3:$A$851,0)),4)="5.3 ",LEFT(INDEX('2 Diag Ordering list'!$A$3:$A$851,MATCH('Calculations - Diagnostics'!$H60,'2 Diag Ordering list'!$A$3:$A$851,0)),4)="6.1 ",LEFT(INDEX('2 Diag Ordering list'!$A$3:$A$851,MATCH('Calculations - Diagnostics'!$H60,'2 Diag Ordering list'!$A$3:$A$851,0)),4)="6.2 ",LEFT(INDEX('2 Diag Ordering list'!$A$3:$A$851,MATCH('Calculations - Diagnostics'!$H60,'2 Diag Ordering list'!$A$3:$A$851,0)),4)="6.3 ",LEFT(INDEX('2 Diag Ordering list'!$A$3:$A$851,MATCH('Calculations - Diagnostics'!$H60,'2 Diag Ordering list'!$A$3:$A$851,0)),4)="6.4 ",LEFT(INDEX('2 Diag Ordering list'!$A$3:$A$851,MATCH('Calculations - Diagnostics'!$H60,'2 Diag Ordering list'!$A$3:$A$851,0)),4)="7.1 "),HYPERLINK("#"&amp;CELL("address",INDEX('2 Diag Ordering list'!$A$3:$A$851,MATCH('Calculations - Diagnostics'!$H60,'2 Diag Ordering list'!$A$3:$A$851,0))),INDEX('2 Diag Ordering list'!$A$3:$A$851,MATCH('Calculations - Diagnostics'!$H60,'2 Diag Ordering list'!$A$3:$A$851,0))),"")</f>
        <v/>
      </c>
      <c r="C25" s="704" t="str">
        <f t="array" aca="1" ref="C25" ca="1">IF(AND(A25="",B25=""),HYPERLINK("#"&amp;CELL("address",INDEX('2 Diag Ordering list'!$A$3:$A$851,MATCH('Calculations - Diagnostics'!$H60,'2 Diag Ordering list'!$A$3:$A$851,0))),INDEX('2 Diag Ordering list'!$A$3:$A$851,MATCH('Calculations - Diagnostics'!$H60,'2 Diag Ordering list'!$A$3:$A$851,0))),"")</f>
        <v>1.3.3 Smear microscopy reagents</v>
      </c>
    </row>
    <row r="26" spans="1:3" ht="17.100000000000001" customHeight="1">
      <c r="A26" s="938" t="str">
        <f t="array" aca="1" ref="A26" ca="1">IF(OR(LEFT(INDEX('2 Diag Ordering list'!$A$3:$A$851,MATCH('Calculations - Diagnostics'!$H61,'2 Diag Ordering list'!$A$3:$A$851,0)),3)="1. ",LEFT(INDEX('2 Diag Ordering list'!$A$3:$A$851,MATCH('Calculations - Diagnostics'!$H61,'2 Diag Ordering list'!$A$3:$A$851,0)),3)="2. ",LEFT(INDEX('2 Diag Ordering list'!$A$3:$A$851,MATCH('Calculations - Diagnostics'!$H61,'2 Diag Ordering list'!$A$3:$A$851,0)),3)="3. ",LEFT(INDEX('2 Diag Ordering list'!$A$3:$A$851,MATCH('Calculations - Diagnostics'!$H61,'2 Diag Ordering list'!$A$3:$A$851,0)),3)="4. ",LEFT(INDEX('2 Diag Ordering list'!$A$3:$A$851,MATCH('Calculations - Diagnostics'!$H61,'2 Diag Ordering list'!$A$3:$A$851,0)),3)="5. ",LEFT(INDEX('2 Diag Ordering list'!$A$3:$A$851,MATCH('Calculations - Diagnostics'!$H61,'2 Diag Ordering list'!$A$3:$A$851,0)),3)="6. ",LEFT(INDEX('2 Diag Ordering list'!$A$3:$A$851,MATCH('Calculations - Diagnostics'!$H61,'2 Diag Ordering list'!$A$3:$A$851,0)),3)="7. ",LEFT(INDEX('2 Diag Ordering list'!$A$3:$A$851,MATCH('Calculations - Diagnostics'!$H61,'2 Diag Ordering list'!$A$3:$A$851,0)),3)="8. ",LEFT(INDEX('2 Diag Ordering list'!$A$3:$A$851,MATCH('Calculations - Diagnostics'!$H61,'2 Diag Ordering list'!$A$3:$A$851,0)),3)="9. "),
HYPERLINK("#"&amp;CELL("address",INDEX('2 Diag Ordering list'!$A$3:$A$851,MATCH('Calculations - Diagnostics'!$H61,'2 Diag Ordering list'!$A$3:$A$851,0))),INDEX('2 Diag Ordering list'!$A$3:$A$851,MATCH('Calculations - Diagnostics'!$H61,'2 Diag Ordering list'!$A$3:$A$851,0))),"")</f>
        <v/>
      </c>
      <c r="B26" s="939" t="str">
        <f t="array" aca="1" ref="B26" ca="1">IF(OR(LEFT(INDEX('2 Diag Ordering list'!$A$3:$A$851,MATCH('Calculations - Diagnostics'!$H61,'2 Diag Ordering list'!$A$3:$A$851,0)),4)="1.1 ",LEFT(INDEX('2 Diag Ordering list'!$A$3:$A$851,MATCH('Calculations - Diagnostics'!$H61,'2 Diag Ordering list'!$A$3:$A$851,0)),4)="1.2 ",LEFT(INDEX('2 Diag Ordering list'!$A$3:$A$851,MATCH('Calculations - Diagnostics'!$H61,'2 Diag Ordering list'!$A$3:$A$851,0)),4)="1.3 ",LEFT(INDEX('2 Diag Ordering list'!$A$3:$A$851,MATCH('Calculations - Diagnostics'!$H61,'2 Diag Ordering list'!$A$3:$A$851,0)),4)="1.4 ",LEFT(INDEX('2 Diag Ordering list'!$A$3:$A$851,MATCH('Calculations - Diagnostics'!$H61,'2 Diag Ordering list'!$A$3:$A$851,0)),4)="1.5 ",LEFT(INDEX('2 Diag Ordering list'!$A$3:$A$851,MATCH('Calculations - Diagnostics'!$H61,'2 Diag Ordering list'!$A$3:$A$851,0)),4)="1.6 ",LEFT(INDEX('2 Diag Ordering list'!$A$3:$A$851,MATCH('Calculations - Diagnostics'!$H61,'2 Diag Ordering list'!$A$3:$A$851,0)),4)="2.1 ",LEFT(INDEX('2 Diag Ordering list'!$A$3:$A$851,MATCH('Calculations - Diagnostics'!$H61,'2 Diag Ordering list'!$A$3:$A$851,0)),4)="3.1 ",LEFT(INDEX('2 Diag Ordering list'!$A$3:$A$851,MATCH('Calculations - Diagnostics'!$H61,'2 Diag Ordering list'!$A$3:$A$851,0)),4)="4.1 ",LEFT(INDEX('2 Diag Ordering list'!$A$3:$A$851,MATCH('Calculations - Diagnostics'!$H61,'2 Diag Ordering list'!$A$3:$A$851,0)),4)="4.2 ",LEFT(INDEX('2 Diag Ordering list'!$A$3:$A$851,MATCH('Calculations - Diagnostics'!$H61,'2 Diag Ordering list'!$A$3:$A$851,0)),4)="5.1 ",LEFT(INDEX('2 Diag Ordering list'!$A$3:$A$851,MATCH('Calculations - Diagnostics'!$H61,'2 Diag Ordering list'!$A$3:$A$851,0)),4)="5.2 ",LEFT(INDEX('2 Diag Ordering list'!$A$3:$A$851,MATCH('Calculations - Diagnostics'!$H61,'2 Diag Ordering list'!$A$3:$A$851,0)),4)="5.3 ",LEFT(INDEX('2 Diag Ordering list'!$A$3:$A$851,MATCH('Calculations - Diagnostics'!$H61,'2 Diag Ordering list'!$A$3:$A$851,0)),4)="6.1 ",LEFT(INDEX('2 Diag Ordering list'!$A$3:$A$851,MATCH('Calculations - Diagnostics'!$H61,'2 Diag Ordering list'!$A$3:$A$851,0)),4)="6.2 ",LEFT(INDEX('2 Diag Ordering list'!$A$3:$A$851,MATCH('Calculations - Diagnostics'!$H61,'2 Diag Ordering list'!$A$3:$A$851,0)),4)="6.3 ",LEFT(INDEX('2 Diag Ordering list'!$A$3:$A$851,MATCH('Calculations - Diagnostics'!$H61,'2 Diag Ordering list'!$A$3:$A$851,0)),4)="6.4 ",LEFT(INDEX('2 Diag Ordering list'!$A$3:$A$851,MATCH('Calculations - Diagnostics'!$H61,'2 Diag Ordering list'!$A$3:$A$851,0)),4)="7.1 "),HYPERLINK("#"&amp;CELL("address",INDEX('2 Diag Ordering list'!$A$3:$A$851,MATCH('Calculations - Diagnostics'!$H61,'2 Diag Ordering list'!$A$3:$A$851,0))),INDEX('2 Diag Ordering list'!$A$3:$A$851,MATCH('Calculations - Diagnostics'!$H61,'2 Diag Ordering list'!$A$3:$A$851,0))),"")</f>
        <v/>
      </c>
      <c r="C26" s="704" t="str">
        <f t="array" aca="1" ref="C26" ca="1">IF(AND(A26="",B26=""),HYPERLINK("#"&amp;CELL("address",INDEX('2 Diag Ordering list'!$A$3:$A$851,MATCH('Calculations - Diagnostics'!$H61,'2 Diag Ordering list'!$A$3:$A$851,0))),INDEX('2 Diag Ordering list'!$A$3:$A$851,MATCH('Calculations - Diagnostics'!$H61,'2 Diag Ordering list'!$A$3:$A$851,0))),"")</f>
        <v>1.3.4 Smear microscopy consumables</v>
      </c>
    </row>
    <row r="27" spans="1:3" ht="17.100000000000001" customHeight="1">
      <c r="A27" s="938" t="str">
        <f t="array" aca="1" ref="A27" ca="1">IF(OR(LEFT(INDEX('2 Diag Ordering list'!$A$3:$A$851,MATCH('Calculations - Diagnostics'!$H62,'2 Diag Ordering list'!$A$3:$A$851,0)),3)="1. ",LEFT(INDEX('2 Diag Ordering list'!$A$3:$A$851,MATCH('Calculations - Diagnostics'!$H62,'2 Diag Ordering list'!$A$3:$A$851,0)),3)="2. ",LEFT(INDEX('2 Diag Ordering list'!$A$3:$A$851,MATCH('Calculations - Diagnostics'!$H62,'2 Diag Ordering list'!$A$3:$A$851,0)),3)="3. ",LEFT(INDEX('2 Diag Ordering list'!$A$3:$A$851,MATCH('Calculations - Diagnostics'!$H62,'2 Diag Ordering list'!$A$3:$A$851,0)),3)="4. ",LEFT(INDEX('2 Diag Ordering list'!$A$3:$A$851,MATCH('Calculations - Diagnostics'!$H62,'2 Diag Ordering list'!$A$3:$A$851,0)),3)="5. ",LEFT(INDEX('2 Diag Ordering list'!$A$3:$A$851,MATCH('Calculations - Diagnostics'!$H62,'2 Diag Ordering list'!$A$3:$A$851,0)),3)="6. ",LEFT(INDEX('2 Diag Ordering list'!$A$3:$A$851,MATCH('Calculations - Diagnostics'!$H62,'2 Diag Ordering list'!$A$3:$A$851,0)),3)="7. ",LEFT(INDEX('2 Diag Ordering list'!$A$3:$A$851,MATCH('Calculations - Diagnostics'!$H62,'2 Diag Ordering list'!$A$3:$A$851,0)),3)="8. ",LEFT(INDEX('2 Diag Ordering list'!$A$3:$A$851,MATCH('Calculations - Diagnostics'!$H62,'2 Diag Ordering list'!$A$3:$A$851,0)),3)="9. "),
HYPERLINK("#"&amp;CELL("address",INDEX('2 Diag Ordering list'!$A$3:$A$851,MATCH('Calculations - Diagnostics'!$H62,'2 Diag Ordering list'!$A$3:$A$851,0))),INDEX('2 Diag Ordering list'!$A$3:$A$851,MATCH('Calculations - Diagnostics'!$H62,'2 Diag Ordering list'!$A$3:$A$851,0))),"")</f>
        <v/>
      </c>
      <c r="B27" s="1143" t="str">
        <f t="array" aca="1" ref="B27" ca="1">IF(OR(LEFT(INDEX('2 Diag Ordering list'!$A$3:$A$851,MATCH('Calculations - Diagnostics'!$H62,'2 Diag Ordering list'!$A$3:$A$851,0)),4)="1.1 ",LEFT(INDEX('2 Diag Ordering list'!$A$3:$A$851,MATCH('Calculations - Diagnostics'!$H62,'2 Diag Ordering list'!$A$3:$A$851,0)),4)="1.2 ",LEFT(INDEX('2 Diag Ordering list'!$A$3:$A$851,MATCH('Calculations - Diagnostics'!$H62,'2 Diag Ordering list'!$A$3:$A$851,0)),4)="1.3 ",LEFT(INDEX('2 Diag Ordering list'!$A$3:$A$851,MATCH('Calculations - Diagnostics'!$H62,'2 Diag Ordering list'!$A$3:$A$851,0)),4)="1.4 ",LEFT(INDEX('2 Diag Ordering list'!$A$3:$A$851,MATCH('Calculations - Diagnostics'!$H62,'2 Diag Ordering list'!$A$3:$A$851,0)),4)="1.5 ",LEFT(INDEX('2 Diag Ordering list'!$A$3:$A$851,MATCH('Calculations - Diagnostics'!$H62,'2 Diag Ordering list'!$A$3:$A$851,0)),4)="1.6 ",LEFT(INDEX('2 Diag Ordering list'!$A$3:$A$851,MATCH('Calculations - Diagnostics'!$H62,'2 Diag Ordering list'!$A$3:$A$851,0)),4)="2.1 ",LEFT(INDEX('2 Diag Ordering list'!$A$3:$A$851,MATCH('Calculations - Diagnostics'!$H62,'2 Diag Ordering list'!$A$3:$A$851,0)),4)="3.1 ",LEFT(INDEX('2 Diag Ordering list'!$A$3:$A$851,MATCH('Calculations - Diagnostics'!$H62,'2 Diag Ordering list'!$A$3:$A$851,0)),4)="4.1 ",LEFT(INDEX('2 Diag Ordering list'!$A$3:$A$851,MATCH('Calculations - Diagnostics'!$H62,'2 Diag Ordering list'!$A$3:$A$851,0)),4)="4.2 ",LEFT(INDEX('2 Diag Ordering list'!$A$3:$A$851,MATCH('Calculations - Diagnostics'!$H62,'2 Diag Ordering list'!$A$3:$A$851,0)),4)="5.1 ",LEFT(INDEX('2 Diag Ordering list'!$A$3:$A$851,MATCH('Calculations - Diagnostics'!$H62,'2 Diag Ordering list'!$A$3:$A$851,0)),4)="5.2 ",LEFT(INDEX('2 Diag Ordering list'!$A$3:$A$851,MATCH('Calculations - Diagnostics'!$H62,'2 Diag Ordering list'!$A$3:$A$851,0)),4)="5.3 ",LEFT(INDEX('2 Diag Ordering list'!$A$3:$A$851,MATCH('Calculations - Diagnostics'!$H62,'2 Diag Ordering list'!$A$3:$A$851,0)),4)="6.1 ",LEFT(INDEX('2 Diag Ordering list'!$A$3:$A$851,MATCH('Calculations - Diagnostics'!$H62,'2 Diag Ordering list'!$A$3:$A$851,0)),4)="6.2 ",LEFT(INDEX('2 Diag Ordering list'!$A$3:$A$851,MATCH('Calculations - Diagnostics'!$H62,'2 Diag Ordering list'!$A$3:$A$851,0)),4)="6.3 ",LEFT(INDEX('2 Diag Ordering list'!$A$3:$A$851,MATCH('Calculations - Diagnostics'!$H62,'2 Diag Ordering list'!$A$3:$A$851,0)),4)="6.4 ",LEFT(INDEX('2 Diag Ordering list'!$A$3:$A$851,MATCH('Calculations - Diagnostics'!$H62,'2 Diag Ordering list'!$A$3:$A$851,0)),4)="7.1 "),HYPERLINK("#"&amp;CELL("address",INDEX('2 Diag Ordering list'!$A$3:$A$851,MATCH('Calculations - Diagnostics'!$H62,'2 Diag Ordering list'!$A$3:$A$851,0))),INDEX('2 Diag Ordering list'!$A$3:$A$851,MATCH('Calculations - Diagnostics'!$H62,'2 Diag Ordering list'!$A$3:$A$851,0))),"")</f>
        <v>1.4 MOLECULR TESTING: CENTRALIZED</v>
      </c>
      <c r="C27" s="702" t="str">
        <f t="array" aca="1" ref="C27" ca="1">IF(AND(A27="",B27=""),HYPERLINK("#"&amp;CELL("address",INDEX('2 Diag Ordering list'!$A$3:$A$851,MATCH('Calculations - Diagnostics'!$H62,'2 Diag Ordering list'!$A$3:$A$851,0))),INDEX('2 Diag Ordering list'!$A$3:$A$851,MATCH('Calculations - Diagnostics'!$H62,'2 Diag Ordering list'!$A$3:$A$851,0))),"")</f>
        <v/>
      </c>
    </row>
    <row r="28" spans="1:3" ht="17.100000000000001" customHeight="1">
      <c r="A28" s="938" t="str">
        <f t="array" aca="1" ref="A28" ca="1">IF(OR(LEFT(INDEX('2 Diag Ordering list'!$A$3:$A$851,MATCH('Calculations - Diagnostics'!$H63,'2 Diag Ordering list'!$A$3:$A$851,0)),3)="1. ",LEFT(INDEX('2 Diag Ordering list'!$A$3:$A$851,MATCH('Calculations - Diagnostics'!$H63,'2 Diag Ordering list'!$A$3:$A$851,0)),3)="2. ",LEFT(INDEX('2 Diag Ordering list'!$A$3:$A$851,MATCH('Calculations - Diagnostics'!$H63,'2 Diag Ordering list'!$A$3:$A$851,0)),3)="3. ",LEFT(INDEX('2 Diag Ordering list'!$A$3:$A$851,MATCH('Calculations - Diagnostics'!$H63,'2 Diag Ordering list'!$A$3:$A$851,0)),3)="4. ",LEFT(INDEX('2 Diag Ordering list'!$A$3:$A$851,MATCH('Calculations - Diagnostics'!$H63,'2 Diag Ordering list'!$A$3:$A$851,0)),3)="5. ",LEFT(INDEX('2 Diag Ordering list'!$A$3:$A$851,MATCH('Calculations - Diagnostics'!$H63,'2 Diag Ordering list'!$A$3:$A$851,0)),3)="6. ",LEFT(INDEX('2 Diag Ordering list'!$A$3:$A$851,MATCH('Calculations - Diagnostics'!$H63,'2 Diag Ordering list'!$A$3:$A$851,0)),3)="7. ",LEFT(INDEX('2 Diag Ordering list'!$A$3:$A$851,MATCH('Calculations - Diagnostics'!$H63,'2 Diag Ordering list'!$A$3:$A$851,0)),3)="8. ",LEFT(INDEX('2 Diag Ordering list'!$A$3:$A$851,MATCH('Calculations - Diagnostics'!$H63,'2 Diag Ordering list'!$A$3:$A$851,0)),3)="9. "),
HYPERLINK("#"&amp;CELL("address",INDEX('2 Diag Ordering list'!$A$3:$A$851,MATCH('Calculations - Diagnostics'!$H63,'2 Diag Ordering list'!$A$3:$A$851,0))),INDEX('2 Diag Ordering list'!$A$3:$A$851,MATCH('Calculations - Diagnostics'!$H63,'2 Diag Ordering list'!$A$3:$A$851,0))),"")</f>
        <v/>
      </c>
      <c r="B28" s="1143" t="str">
        <f t="array" aca="1" ref="B28" ca="1">IF(OR(LEFT(INDEX('2 Diag Ordering list'!$A$3:$A$851,MATCH('Calculations - Diagnostics'!$H63,'2 Diag Ordering list'!$A$3:$A$851,0)),4)="1.1 ",LEFT(INDEX('2 Diag Ordering list'!$A$3:$A$851,MATCH('Calculations - Diagnostics'!$H63,'2 Diag Ordering list'!$A$3:$A$851,0)),4)="1.2 ",LEFT(INDEX('2 Diag Ordering list'!$A$3:$A$851,MATCH('Calculations - Diagnostics'!$H63,'2 Diag Ordering list'!$A$3:$A$851,0)),4)="1.3 ",LEFT(INDEX('2 Diag Ordering list'!$A$3:$A$851,MATCH('Calculations - Diagnostics'!$H63,'2 Diag Ordering list'!$A$3:$A$851,0)),4)="1.4 ",LEFT(INDEX('2 Diag Ordering list'!$A$3:$A$851,MATCH('Calculations - Diagnostics'!$H63,'2 Diag Ordering list'!$A$3:$A$851,0)),4)="1.5 ",LEFT(INDEX('2 Diag Ordering list'!$A$3:$A$851,MATCH('Calculations - Diagnostics'!$H63,'2 Diag Ordering list'!$A$3:$A$851,0)),4)="1.6 ",LEFT(INDEX('2 Diag Ordering list'!$A$3:$A$851,MATCH('Calculations - Diagnostics'!$H63,'2 Diag Ordering list'!$A$3:$A$851,0)),4)="2.1 ",LEFT(INDEX('2 Diag Ordering list'!$A$3:$A$851,MATCH('Calculations - Diagnostics'!$H63,'2 Diag Ordering list'!$A$3:$A$851,0)),4)="3.1 ",LEFT(INDEX('2 Diag Ordering list'!$A$3:$A$851,MATCH('Calculations - Diagnostics'!$H63,'2 Diag Ordering list'!$A$3:$A$851,0)),4)="4.1 ",LEFT(INDEX('2 Diag Ordering list'!$A$3:$A$851,MATCH('Calculations - Diagnostics'!$H63,'2 Diag Ordering list'!$A$3:$A$851,0)),4)="4.2 ",LEFT(INDEX('2 Diag Ordering list'!$A$3:$A$851,MATCH('Calculations - Diagnostics'!$H63,'2 Diag Ordering list'!$A$3:$A$851,0)),4)="5.1 ",LEFT(INDEX('2 Diag Ordering list'!$A$3:$A$851,MATCH('Calculations - Diagnostics'!$H63,'2 Diag Ordering list'!$A$3:$A$851,0)),4)="5.2 ",LEFT(INDEX('2 Diag Ordering list'!$A$3:$A$851,MATCH('Calculations - Diagnostics'!$H63,'2 Diag Ordering list'!$A$3:$A$851,0)),4)="5.3 ",LEFT(INDEX('2 Diag Ordering list'!$A$3:$A$851,MATCH('Calculations - Diagnostics'!$H63,'2 Diag Ordering list'!$A$3:$A$851,0)),4)="6.1 ",LEFT(INDEX('2 Diag Ordering list'!$A$3:$A$851,MATCH('Calculations - Diagnostics'!$H63,'2 Diag Ordering list'!$A$3:$A$851,0)),4)="6.2 ",LEFT(INDEX('2 Diag Ordering list'!$A$3:$A$851,MATCH('Calculations - Diagnostics'!$H63,'2 Diag Ordering list'!$A$3:$A$851,0)),4)="6.3 ",LEFT(INDEX('2 Diag Ordering list'!$A$3:$A$851,MATCH('Calculations - Diagnostics'!$H63,'2 Diag Ordering list'!$A$3:$A$851,0)),4)="6.4 ",LEFT(INDEX('2 Diag Ordering list'!$A$3:$A$851,MATCH('Calculations - Diagnostics'!$H63,'2 Diag Ordering list'!$A$3:$A$851,0)),4)="7.1 "),HYPERLINK("#"&amp;CELL("address",INDEX('2 Diag Ordering list'!$A$3:$A$851,MATCH('Calculations - Diagnostics'!$H63,'2 Diag Ordering list'!$A$3:$A$851,0))),INDEX('2 Diag Ordering list'!$A$3:$A$851,MATCH('Calculations - Diagnostics'!$H63,'2 Diag Ordering list'!$A$3:$A$851,0))),"")</f>
        <v/>
      </c>
      <c r="C28" s="703" t="str">
        <f t="array" aca="1" ref="C28" ca="1">IF(AND(A28="",B28=""),HYPERLINK("#"&amp;CELL("address",INDEX('2 Diag Ordering list'!$A$3:$A$851,MATCH('Calculations - Diagnostics'!$H63,'2 Diag Ordering list'!$A$3:$A$851,0))),INDEX('2 Diag Ordering list'!$A$3:$A$851,MATCH('Calculations - Diagnostics'!$H63,'2 Diag Ordering list'!$A$3:$A$851,0))),"")</f>
        <v>1.4.1 LPA equipment</v>
      </c>
    </row>
    <row r="29" spans="1:3" ht="17.100000000000001" customHeight="1">
      <c r="A29" s="938" t="str">
        <f t="array" aca="1" ref="A29" ca="1">IF(OR(LEFT(INDEX('2 Diag Ordering list'!$A$3:$A$851,MATCH('Calculations - Diagnostics'!$H64,'2 Diag Ordering list'!$A$3:$A$851,0)),3)="1. ",LEFT(INDEX('2 Diag Ordering list'!$A$3:$A$851,MATCH('Calculations - Diagnostics'!$H64,'2 Diag Ordering list'!$A$3:$A$851,0)),3)="2. ",LEFT(INDEX('2 Diag Ordering list'!$A$3:$A$851,MATCH('Calculations - Diagnostics'!$H64,'2 Diag Ordering list'!$A$3:$A$851,0)),3)="3. ",LEFT(INDEX('2 Diag Ordering list'!$A$3:$A$851,MATCH('Calculations - Diagnostics'!$H64,'2 Diag Ordering list'!$A$3:$A$851,0)),3)="4. ",LEFT(INDEX('2 Diag Ordering list'!$A$3:$A$851,MATCH('Calculations - Diagnostics'!$H64,'2 Diag Ordering list'!$A$3:$A$851,0)),3)="5. ",LEFT(INDEX('2 Diag Ordering list'!$A$3:$A$851,MATCH('Calculations - Diagnostics'!$H64,'2 Diag Ordering list'!$A$3:$A$851,0)),3)="6. ",LEFT(INDEX('2 Diag Ordering list'!$A$3:$A$851,MATCH('Calculations - Diagnostics'!$H64,'2 Diag Ordering list'!$A$3:$A$851,0)),3)="7. ",LEFT(INDEX('2 Diag Ordering list'!$A$3:$A$851,MATCH('Calculations - Diagnostics'!$H64,'2 Diag Ordering list'!$A$3:$A$851,0)),3)="8. ",LEFT(INDEX('2 Diag Ordering list'!$A$3:$A$851,MATCH('Calculations - Diagnostics'!$H64,'2 Diag Ordering list'!$A$3:$A$851,0)),3)="9. "),
HYPERLINK("#"&amp;CELL("address",INDEX('2 Diag Ordering list'!$A$3:$A$851,MATCH('Calculations - Diagnostics'!$H64,'2 Diag Ordering list'!$A$3:$A$851,0))),INDEX('2 Diag Ordering list'!$A$3:$A$851,MATCH('Calculations - Diagnostics'!$H64,'2 Diag Ordering list'!$A$3:$A$851,0))),"")</f>
        <v/>
      </c>
      <c r="B29" s="1143" t="str">
        <f t="array" aca="1" ref="B29" ca="1">IF(OR(LEFT(INDEX('2 Diag Ordering list'!$A$3:$A$851,MATCH('Calculations - Diagnostics'!$H64,'2 Diag Ordering list'!$A$3:$A$851,0)),4)="1.1 ",LEFT(INDEX('2 Diag Ordering list'!$A$3:$A$851,MATCH('Calculations - Diagnostics'!$H64,'2 Diag Ordering list'!$A$3:$A$851,0)),4)="1.2 ",LEFT(INDEX('2 Diag Ordering list'!$A$3:$A$851,MATCH('Calculations - Diagnostics'!$H64,'2 Diag Ordering list'!$A$3:$A$851,0)),4)="1.3 ",LEFT(INDEX('2 Diag Ordering list'!$A$3:$A$851,MATCH('Calculations - Diagnostics'!$H64,'2 Diag Ordering list'!$A$3:$A$851,0)),4)="1.4 ",LEFT(INDEX('2 Diag Ordering list'!$A$3:$A$851,MATCH('Calculations - Diagnostics'!$H64,'2 Diag Ordering list'!$A$3:$A$851,0)),4)="1.5 ",LEFT(INDEX('2 Diag Ordering list'!$A$3:$A$851,MATCH('Calculations - Diagnostics'!$H64,'2 Diag Ordering list'!$A$3:$A$851,0)),4)="1.6 ",LEFT(INDEX('2 Diag Ordering list'!$A$3:$A$851,MATCH('Calculations - Diagnostics'!$H64,'2 Diag Ordering list'!$A$3:$A$851,0)),4)="2.1 ",LEFT(INDEX('2 Diag Ordering list'!$A$3:$A$851,MATCH('Calculations - Diagnostics'!$H64,'2 Diag Ordering list'!$A$3:$A$851,0)),4)="3.1 ",LEFT(INDEX('2 Diag Ordering list'!$A$3:$A$851,MATCH('Calculations - Diagnostics'!$H64,'2 Diag Ordering list'!$A$3:$A$851,0)),4)="4.1 ",LEFT(INDEX('2 Diag Ordering list'!$A$3:$A$851,MATCH('Calculations - Diagnostics'!$H64,'2 Diag Ordering list'!$A$3:$A$851,0)),4)="4.2 ",LEFT(INDEX('2 Diag Ordering list'!$A$3:$A$851,MATCH('Calculations - Diagnostics'!$H64,'2 Diag Ordering list'!$A$3:$A$851,0)),4)="5.1 ",LEFT(INDEX('2 Diag Ordering list'!$A$3:$A$851,MATCH('Calculations - Diagnostics'!$H64,'2 Diag Ordering list'!$A$3:$A$851,0)),4)="5.2 ",LEFT(INDEX('2 Diag Ordering list'!$A$3:$A$851,MATCH('Calculations - Diagnostics'!$H64,'2 Diag Ordering list'!$A$3:$A$851,0)),4)="5.3 ",LEFT(INDEX('2 Diag Ordering list'!$A$3:$A$851,MATCH('Calculations - Diagnostics'!$H64,'2 Diag Ordering list'!$A$3:$A$851,0)),4)="6.1 ",LEFT(INDEX('2 Diag Ordering list'!$A$3:$A$851,MATCH('Calculations - Diagnostics'!$H64,'2 Diag Ordering list'!$A$3:$A$851,0)),4)="6.2 ",LEFT(INDEX('2 Diag Ordering list'!$A$3:$A$851,MATCH('Calculations - Diagnostics'!$H64,'2 Diag Ordering list'!$A$3:$A$851,0)),4)="6.3 ",LEFT(INDEX('2 Diag Ordering list'!$A$3:$A$851,MATCH('Calculations - Diagnostics'!$H64,'2 Diag Ordering list'!$A$3:$A$851,0)),4)="6.4 ",LEFT(INDEX('2 Diag Ordering list'!$A$3:$A$851,MATCH('Calculations - Diagnostics'!$H64,'2 Diag Ordering list'!$A$3:$A$851,0)),4)="7.1 "),HYPERLINK("#"&amp;CELL("address",INDEX('2 Diag Ordering list'!$A$3:$A$851,MATCH('Calculations - Diagnostics'!$H64,'2 Diag Ordering list'!$A$3:$A$851,0))),INDEX('2 Diag Ordering list'!$A$3:$A$851,MATCH('Calculations - Diagnostics'!$H64,'2 Diag Ordering list'!$A$3:$A$851,0))),"")</f>
        <v/>
      </c>
      <c r="C29" s="703" t="str">
        <f t="array" aca="1" ref="C29" ca="1">IF(AND(A29="",B29=""),HYPERLINK("#"&amp;CELL("address",INDEX('2 Diag Ordering list'!$A$3:$A$851,MATCH('Calculations - Diagnostics'!$H64,'2 Diag Ordering list'!$A$3:$A$851,0))),INDEX('2 Diag Ordering list'!$A$3:$A$851,MATCH('Calculations - Diagnostics'!$H64,'2 Diag Ordering list'!$A$3:$A$851,0))),"")</f>
        <v>1.4.2 LPA reagents</v>
      </c>
    </row>
    <row r="30" spans="1:3" ht="17.100000000000001" customHeight="1">
      <c r="A30" s="938" t="str">
        <f t="array" aca="1" ref="A30" ca="1">IF(OR(LEFT(INDEX('2 Diag Ordering list'!$A$3:$A$851,MATCH('Calculations - Diagnostics'!$H65,'2 Diag Ordering list'!$A$3:$A$851,0)),3)="1. ",LEFT(INDEX('2 Diag Ordering list'!$A$3:$A$851,MATCH('Calculations - Diagnostics'!$H65,'2 Diag Ordering list'!$A$3:$A$851,0)),3)="2. ",LEFT(INDEX('2 Diag Ordering list'!$A$3:$A$851,MATCH('Calculations - Diagnostics'!$H65,'2 Diag Ordering list'!$A$3:$A$851,0)),3)="3. ",LEFT(INDEX('2 Diag Ordering list'!$A$3:$A$851,MATCH('Calculations - Diagnostics'!$H65,'2 Diag Ordering list'!$A$3:$A$851,0)),3)="4. ",LEFT(INDEX('2 Diag Ordering list'!$A$3:$A$851,MATCH('Calculations - Diagnostics'!$H65,'2 Diag Ordering list'!$A$3:$A$851,0)),3)="5. ",LEFT(INDEX('2 Diag Ordering list'!$A$3:$A$851,MATCH('Calculations - Diagnostics'!$H65,'2 Diag Ordering list'!$A$3:$A$851,0)),3)="6. ",LEFT(INDEX('2 Diag Ordering list'!$A$3:$A$851,MATCH('Calculations - Diagnostics'!$H65,'2 Diag Ordering list'!$A$3:$A$851,0)),3)="7. ",LEFT(INDEX('2 Diag Ordering list'!$A$3:$A$851,MATCH('Calculations - Diagnostics'!$H65,'2 Diag Ordering list'!$A$3:$A$851,0)),3)="8. ",LEFT(INDEX('2 Diag Ordering list'!$A$3:$A$851,MATCH('Calculations - Diagnostics'!$H65,'2 Diag Ordering list'!$A$3:$A$851,0)),3)="9. "),
HYPERLINK("#"&amp;CELL("address",INDEX('2 Diag Ordering list'!$A$3:$A$851,MATCH('Calculations - Diagnostics'!$H65,'2 Diag Ordering list'!$A$3:$A$851,0))),INDEX('2 Diag Ordering list'!$A$3:$A$851,MATCH('Calculations - Diagnostics'!$H65,'2 Diag Ordering list'!$A$3:$A$851,0))),"")</f>
        <v/>
      </c>
      <c r="B30" s="1143" t="str">
        <f t="array" aca="1" ref="B30" ca="1">IF(OR(LEFT(INDEX('2 Diag Ordering list'!$A$3:$A$851,MATCH('Calculations - Diagnostics'!$H65,'2 Diag Ordering list'!$A$3:$A$851,0)),4)="1.1 ",LEFT(INDEX('2 Diag Ordering list'!$A$3:$A$851,MATCH('Calculations - Diagnostics'!$H65,'2 Diag Ordering list'!$A$3:$A$851,0)),4)="1.2 ",LEFT(INDEX('2 Diag Ordering list'!$A$3:$A$851,MATCH('Calculations - Diagnostics'!$H65,'2 Diag Ordering list'!$A$3:$A$851,0)),4)="1.3 ",LEFT(INDEX('2 Diag Ordering list'!$A$3:$A$851,MATCH('Calculations - Diagnostics'!$H65,'2 Diag Ordering list'!$A$3:$A$851,0)),4)="1.4 ",LEFT(INDEX('2 Diag Ordering list'!$A$3:$A$851,MATCH('Calculations - Diagnostics'!$H65,'2 Diag Ordering list'!$A$3:$A$851,0)),4)="1.5 ",LEFT(INDEX('2 Diag Ordering list'!$A$3:$A$851,MATCH('Calculations - Diagnostics'!$H65,'2 Diag Ordering list'!$A$3:$A$851,0)),4)="1.6 ",LEFT(INDEX('2 Diag Ordering list'!$A$3:$A$851,MATCH('Calculations - Diagnostics'!$H65,'2 Diag Ordering list'!$A$3:$A$851,0)),4)="2.1 ",LEFT(INDEX('2 Diag Ordering list'!$A$3:$A$851,MATCH('Calculations - Diagnostics'!$H65,'2 Diag Ordering list'!$A$3:$A$851,0)),4)="3.1 ",LEFT(INDEX('2 Diag Ordering list'!$A$3:$A$851,MATCH('Calculations - Diagnostics'!$H65,'2 Diag Ordering list'!$A$3:$A$851,0)),4)="4.1 ",LEFT(INDEX('2 Diag Ordering list'!$A$3:$A$851,MATCH('Calculations - Diagnostics'!$H65,'2 Diag Ordering list'!$A$3:$A$851,0)),4)="4.2 ",LEFT(INDEX('2 Diag Ordering list'!$A$3:$A$851,MATCH('Calculations - Diagnostics'!$H65,'2 Diag Ordering list'!$A$3:$A$851,0)),4)="5.1 ",LEFT(INDEX('2 Diag Ordering list'!$A$3:$A$851,MATCH('Calculations - Diagnostics'!$H65,'2 Diag Ordering list'!$A$3:$A$851,0)),4)="5.2 ",LEFT(INDEX('2 Diag Ordering list'!$A$3:$A$851,MATCH('Calculations - Diagnostics'!$H65,'2 Diag Ordering list'!$A$3:$A$851,0)),4)="5.3 ",LEFT(INDEX('2 Diag Ordering list'!$A$3:$A$851,MATCH('Calculations - Diagnostics'!$H65,'2 Diag Ordering list'!$A$3:$A$851,0)),4)="6.1 ",LEFT(INDEX('2 Diag Ordering list'!$A$3:$A$851,MATCH('Calculations - Diagnostics'!$H65,'2 Diag Ordering list'!$A$3:$A$851,0)),4)="6.2 ",LEFT(INDEX('2 Diag Ordering list'!$A$3:$A$851,MATCH('Calculations - Diagnostics'!$H65,'2 Diag Ordering list'!$A$3:$A$851,0)),4)="6.3 ",LEFT(INDEX('2 Diag Ordering list'!$A$3:$A$851,MATCH('Calculations - Diagnostics'!$H65,'2 Diag Ordering list'!$A$3:$A$851,0)),4)="6.4 ",LEFT(INDEX('2 Diag Ordering list'!$A$3:$A$851,MATCH('Calculations - Diagnostics'!$H65,'2 Diag Ordering list'!$A$3:$A$851,0)),4)="7.1 "),HYPERLINK("#"&amp;CELL("address",INDEX('2 Diag Ordering list'!$A$3:$A$851,MATCH('Calculations - Diagnostics'!$H65,'2 Diag Ordering list'!$A$3:$A$851,0))),INDEX('2 Diag Ordering list'!$A$3:$A$851,MATCH('Calculations - Diagnostics'!$H65,'2 Diag Ordering list'!$A$3:$A$851,0))),"")</f>
        <v/>
      </c>
      <c r="C30" s="703" t="str">
        <f t="array" aca="1" ref="C30" ca="1">IF(AND(A30="",B30=""),HYPERLINK("#"&amp;CELL("address",INDEX('2 Diag Ordering list'!$A$3:$A$851,MATCH('Calculations - Diagnostics'!$H65,'2 Diag Ordering list'!$A$3:$A$851,0))),INDEX('2 Diag Ordering list'!$A$3:$A$851,MATCH('Calculations - Diagnostics'!$H65,'2 Diag Ordering list'!$A$3:$A$851,0))),"")</f>
        <v>1.4.3 LPA consumables</v>
      </c>
    </row>
    <row r="31" spans="1:3" ht="17.100000000000001" customHeight="1">
      <c r="A31" s="938" t="str">
        <f t="array" aca="1" ref="A31" ca="1">IF(OR(LEFT(INDEX('2 Diag Ordering list'!$A$3:$A$851,MATCH('Calculations - Diagnostics'!$H66,'2 Diag Ordering list'!$A$3:$A$851,0)),3)="1. ",LEFT(INDEX('2 Diag Ordering list'!$A$3:$A$851,MATCH('Calculations - Diagnostics'!$H66,'2 Diag Ordering list'!$A$3:$A$851,0)),3)="2. ",LEFT(INDEX('2 Diag Ordering list'!$A$3:$A$851,MATCH('Calculations - Diagnostics'!$H66,'2 Diag Ordering list'!$A$3:$A$851,0)),3)="3. ",LEFT(INDEX('2 Diag Ordering list'!$A$3:$A$851,MATCH('Calculations - Diagnostics'!$H66,'2 Diag Ordering list'!$A$3:$A$851,0)),3)="4. ",LEFT(INDEX('2 Diag Ordering list'!$A$3:$A$851,MATCH('Calculations - Diagnostics'!$H66,'2 Diag Ordering list'!$A$3:$A$851,0)),3)="5. ",LEFT(INDEX('2 Diag Ordering list'!$A$3:$A$851,MATCH('Calculations - Diagnostics'!$H66,'2 Diag Ordering list'!$A$3:$A$851,0)),3)="6. ",LEFT(INDEX('2 Diag Ordering list'!$A$3:$A$851,MATCH('Calculations - Diagnostics'!$H66,'2 Diag Ordering list'!$A$3:$A$851,0)),3)="7. ",LEFT(INDEX('2 Diag Ordering list'!$A$3:$A$851,MATCH('Calculations - Diagnostics'!$H66,'2 Diag Ordering list'!$A$3:$A$851,0)),3)="8. ",LEFT(INDEX('2 Diag Ordering list'!$A$3:$A$851,MATCH('Calculations - Diagnostics'!$H66,'2 Diag Ordering list'!$A$3:$A$851,0)),3)="9. "),
HYPERLINK("#"&amp;CELL("address",INDEX('2 Diag Ordering list'!$A$3:$A$851,MATCH('Calculations - Diagnostics'!$H66,'2 Diag Ordering list'!$A$3:$A$851,0))),INDEX('2 Diag Ordering list'!$A$3:$A$851,MATCH('Calculations - Diagnostics'!$H66,'2 Diag Ordering list'!$A$3:$A$851,0))),"")</f>
        <v/>
      </c>
      <c r="B31" s="1143" t="str">
        <f t="array" aca="1" ref="B31" ca="1">IF(OR(LEFT(INDEX('2 Diag Ordering list'!$A$3:$A$851,MATCH('Calculations - Diagnostics'!$H66,'2 Diag Ordering list'!$A$3:$A$851,0)),4)="1.1 ",LEFT(INDEX('2 Diag Ordering list'!$A$3:$A$851,MATCH('Calculations - Diagnostics'!$H66,'2 Diag Ordering list'!$A$3:$A$851,0)),4)="1.2 ",LEFT(INDEX('2 Diag Ordering list'!$A$3:$A$851,MATCH('Calculations - Diagnostics'!$H66,'2 Diag Ordering list'!$A$3:$A$851,0)),4)="1.3 ",LEFT(INDEX('2 Diag Ordering list'!$A$3:$A$851,MATCH('Calculations - Diagnostics'!$H66,'2 Diag Ordering list'!$A$3:$A$851,0)),4)="1.4 ",LEFT(INDEX('2 Diag Ordering list'!$A$3:$A$851,MATCH('Calculations - Diagnostics'!$H66,'2 Diag Ordering list'!$A$3:$A$851,0)),4)="1.5 ",LEFT(INDEX('2 Diag Ordering list'!$A$3:$A$851,MATCH('Calculations - Diagnostics'!$H66,'2 Diag Ordering list'!$A$3:$A$851,0)),4)="1.6 ",LEFT(INDEX('2 Diag Ordering list'!$A$3:$A$851,MATCH('Calculations - Diagnostics'!$H66,'2 Diag Ordering list'!$A$3:$A$851,0)),4)="2.1 ",LEFT(INDEX('2 Diag Ordering list'!$A$3:$A$851,MATCH('Calculations - Diagnostics'!$H66,'2 Diag Ordering list'!$A$3:$A$851,0)),4)="3.1 ",LEFT(INDEX('2 Diag Ordering list'!$A$3:$A$851,MATCH('Calculations - Diagnostics'!$H66,'2 Diag Ordering list'!$A$3:$A$851,0)),4)="4.1 ",LEFT(INDEX('2 Diag Ordering list'!$A$3:$A$851,MATCH('Calculations - Diagnostics'!$H66,'2 Diag Ordering list'!$A$3:$A$851,0)),4)="4.2 ",LEFT(INDEX('2 Diag Ordering list'!$A$3:$A$851,MATCH('Calculations - Diagnostics'!$H66,'2 Diag Ordering list'!$A$3:$A$851,0)),4)="5.1 ",LEFT(INDEX('2 Diag Ordering list'!$A$3:$A$851,MATCH('Calculations - Diagnostics'!$H66,'2 Diag Ordering list'!$A$3:$A$851,0)),4)="5.2 ",LEFT(INDEX('2 Diag Ordering list'!$A$3:$A$851,MATCH('Calculations - Diagnostics'!$H66,'2 Diag Ordering list'!$A$3:$A$851,0)),4)="5.3 ",LEFT(INDEX('2 Diag Ordering list'!$A$3:$A$851,MATCH('Calculations - Diagnostics'!$H66,'2 Diag Ordering list'!$A$3:$A$851,0)),4)="6.1 ",LEFT(INDEX('2 Diag Ordering list'!$A$3:$A$851,MATCH('Calculations - Diagnostics'!$H66,'2 Diag Ordering list'!$A$3:$A$851,0)),4)="6.2 ",LEFT(INDEX('2 Diag Ordering list'!$A$3:$A$851,MATCH('Calculations - Diagnostics'!$H66,'2 Diag Ordering list'!$A$3:$A$851,0)),4)="6.3 ",LEFT(INDEX('2 Diag Ordering list'!$A$3:$A$851,MATCH('Calculations - Diagnostics'!$H66,'2 Diag Ordering list'!$A$3:$A$851,0)),4)="6.4 ",LEFT(INDEX('2 Diag Ordering list'!$A$3:$A$851,MATCH('Calculations - Diagnostics'!$H66,'2 Diag Ordering list'!$A$3:$A$851,0)),4)="7.1 "),HYPERLINK("#"&amp;CELL("address",INDEX('2 Diag Ordering list'!$A$3:$A$851,MATCH('Calculations - Diagnostics'!$H66,'2 Diag Ordering list'!$A$3:$A$851,0))),INDEX('2 Diag Ordering list'!$A$3:$A$851,MATCH('Calculations - Diagnostics'!$H66,'2 Diag Ordering list'!$A$3:$A$851,0))),"")</f>
        <v/>
      </c>
      <c r="C31" s="703" t="str">
        <f t="array" aca="1" ref="C31" ca="1">IF(AND(A31="",B31=""),HYPERLINK("#"&amp;CELL("address",INDEX('2 Diag Ordering list'!$A$3:$A$851,MATCH('Calculations - Diagnostics'!$H66,'2 Diag Ordering list'!$A$3:$A$851,0))),INDEX('2 Diag Ordering list'!$A$3:$A$851,MATCH('Calculations - Diagnostics'!$H66,'2 Diag Ordering list'!$A$3:$A$851,0))),"")</f>
        <v>1.4.6 BD MAX equipment</v>
      </c>
    </row>
    <row r="32" spans="1:3" ht="17.100000000000001" customHeight="1">
      <c r="A32" s="938" t="str">
        <f t="array" aca="1" ref="A32" ca="1">IF(OR(LEFT(INDEX('2 Diag Ordering list'!$A$3:$A$851,MATCH('Calculations - Diagnostics'!$H67,'2 Diag Ordering list'!$A$3:$A$851,0)),3)="1. ",LEFT(INDEX('2 Diag Ordering list'!$A$3:$A$851,MATCH('Calculations - Diagnostics'!$H67,'2 Diag Ordering list'!$A$3:$A$851,0)),3)="2. ",LEFT(INDEX('2 Diag Ordering list'!$A$3:$A$851,MATCH('Calculations - Diagnostics'!$H67,'2 Diag Ordering list'!$A$3:$A$851,0)),3)="3. ",LEFT(INDEX('2 Diag Ordering list'!$A$3:$A$851,MATCH('Calculations - Diagnostics'!$H67,'2 Diag Ordering list'!$A$3:$A$851,0)),3)="4. ",LEFT(INDEX('2 Diag Ordering list'!$A$3:$A$851,MATCH('Calculations - Diagnostics'!$H67,'2 Diag Ordering list'!$A$3:$A$851,0)),3)="5. ",LEFT(INDEX('2 Diag Ordering list'!$A$3:$A$851,MATCH('Calculations - Diagnostics'!$H67,'2 Diag Ordering list'!$A$3:$A$851,0)),3)="6. ",LEFT(INDEX('2 Diag Ordering list'!$A$3:$A$851,MATCH('Calculations - Diagnostics'!$H67,'2 Diag Ordering list'!$A$3:$A$851,0)),3)="7. ",LEFT(INDEX('2 Diag Ordering list'!$A$3:$A$851,MATCH('Calculations - Diagnostics'!$H67,'2 Diag Ordering list'!$A$3:$A$851,0)),3)="8. ",LEFT(INDEX('2 Diag Ordering list'!$A$3:$A$851,MATCH('Calculations - Diagnostics'!$H67,'2 Diag Ordering list'!$A$3:$A$851,0)),3)="9. "),
HYPERLINK("#"&amp;CELL("address",INDEX('2 Diag Ordering list'!$A$3:$A$851,MATCH('Calculations - Diagnostics'!$H67,'2 Diag Ordering list'!$A$3:$A$851,0))),INDEX('2 Diag Ordering list'!$A$3:$A$851,MATCH('Calculations - Diagnostics'!$H67,'2 Diag Ordering list'!$A$3:$A$851,0))),"")</f>
        <v/>
      </c>
      <c r="B32" s="1143" t="str">
        <f t="array" aca="1" ref="B32" ca="1">IF(OR(LEFT(INDEX('2 Diag Ordering list'!$A$3:$A$851,MATCH('Calculations - Diagnostics'!$H67,'2 Diag Ordering list'!$A$3:$A$851,0)),4)="1.1 ",LEFT(INDEX('2 Diag Ordering list'!$A$3:$A$851,MATCH('Calculations - Diagnostics'!$H67,'2 Diag Ordering list'!$A$3:$A$851,0)),4)="1.2 ",LEFT(INDEX('2 Diag Ordering list'!$A$3:$A$851,MATCH('Calculations - Diagnostics'!$H67,'2 Diag Ordering list'!$A$3:$A$851,0)),4)="1.3 ",LEFT(INDEX('2 Diag Ordering list'!$A$3:$A$851,MATCH('Calculations - Diagnostics'!$H67,'2 Diag Ordering list'!$A$3:$A$851,0)),4)="1.4 ",LEFT(INDEX('2 Diag Ordering list'!$A$3:$A$851,MATCH('Calculations - Diagnostics'!$H67,'2 Diag Ordering list'!$A$3:$A$851,0)),4)="1.5 ",LEFT(INDEX('2 Diag Ordering list'!$A$3:$A$851,MATCH('Calculations - Diagnostics'!$H67,'2 Diag Ordering list'!$A$3:$A$851,0)),4)="1.6 ",LEFT(INDEX('2 Diag Ordering list'!$A$3:$A$851,MATCH('Calculations - Diagnostics'!$H67,'2 Diag Ordering list'!$A$3:$A$851,0)),4)="2.1 ",LEFT(INDEX('2 Diag Ordering list'!$A$3:$A$851,MATCH('Calculations - Diagnostics'!$H67,'2 Diag Ordering list'!$A$3:$A$851,0)),4)="3.1 ",LEFT(INDEX('2 Diag Ordering list'!$A$3:$A$851,MATCH('Calculations - Diagnostics'!$H67,'2 Diag Ordering list'!$A$3:$A$851,0)),4)="4.1 ",LEFT(INDEX('2 Diag Ordering list'!$A$3:$A$851,MATCH('Calculations - Diagnostics'!$H67,'2 Diag Ordering list'!$A$3:$A$851,0)),4)="4.2 ",LEFT(INDEX('2 Diag Ordering list'!$A$3:$A$851,MATCH('Calculations - Diagnostics'!$H67,'2 Diag Ordering list'!$A$3:$A$851,0)),4)="5.1 ",LEFT(INDEX('2 Diag Ordering list'!$A$3:$A$851,MATCH('Calculations - Diagnostics'!$H67,'2 Diag Ordering list'!$A$3:$A$851,0)),4)="5.2 ",LEFT(INDEX('2 Diag Ordering list'!$A$3:$A$851,MATCH('Calculations - Diagnostics'!$H67,'2 Diag Ordering list'!$A$3:$A$851,0)),4)="5.3 ",LEFT(INDEX('2 Diag Ordering list'!$A$3:$A$851,MATCH('Calculations - Diagnostics'!$H67,'2 Diag Ordering list'!$A$3:$A$851,0)),4)="6.1 ",LEFT(INDEX('2 Diag Ordering list'!$A$3:$A$851,MATCH('Calculations - Diagnostics'!$H67,'2 Diag Ordering list'!$A$3:$A$851,0)),4)="6.2 ",LEFT(INDEX('2 Diag Ordering list'!$A$3:$A$851,MATCH('Calculations - Diagnostics'!$H67,'2 Diag Ordering list'!$A$3:$A$851,0)),4)="6.3 ",LEFT(INDEX('2 Diag Ordering list'!$A$3:$A$851,MATCH('Calculations - Diagnostics'!$H67,'2 Diag Ordering list'!$A$3:$A$851,0)),4)="6.4 ",LEFT(INDEX('2 Diag Ordering list'!$A$3:$A$851,MATCH('Calculations - Diagnostics'!$H67,'2 Diag Ordering list'!$A$3:$A$851,0)),4)="7.1 "),HYPERLINK("#"&amp;CELL("address",INDEX('2 Diag Ordering list'!$A$3:$A$851,MATCH('Calculations - Diagnostics'!$H67,'2 Diag Ordering list'!$A$3:$A$851,0))),INDEX('2 Diag Ordering list'!$A$3:$A$851,MATCH('Calculations - Diagnostics'!$H67,'2 Diag Ordering list'!$A$3:$A$851,0))),"")</f>
        <v/>
      </c>
      <c r="C32" s="703" t="str">
        <f t="array" aca="1" ref="C32" ca="1">IF(AND(A32="",B32=""),HYPERLINK("#"&amp;CELL("address",INDEX('2 Diag Ordering list'!$A$3:$A$851,MATCH('Calculations - Diagnostics'!$H67,'2 Diag Ordering list'!$A$3:$A$851,0))),INDEX('2 Diag Ordering list'!$A$3:$A$851,MATCH('Calculations - Diagnostics'!$H67,'2 Diag Ordering list'!$A$3:$A$851,0))),"")</f>
        <v>1.4.7 BD MAX reagents</v>
      </c>
    </row>
    <row r="33" spans="1:3" ht="17.100000000000001" customHeight="1">
      <c r="A33" s="938" t="str">
        <f t="array" aca="1" ref="A33" ca="1">IF(OR(LEFT(INDEX('2 Diag Ordering list'!$A$3:$A$851,MATCH('Calculations - Diagnostics'!$H68,'2 Diag Ordering list'!$A$3:$A$851,0)),3)="1. ",LEFT(INDEX('2 Diag Ordering list'!$A$3:$A$851,MATCH('Calculations - Diagnostics'!$H68,'2 Diag Ordering list'!$A$3:$A$851,0)),3)="2. ",LEFT(INDEX('2 Diag Ordering list'!$A$3:$A$851,MATCH('Calculations - Diagnostics'!$H68,'2 Diag Ordering list'!$A$3:$A$851,0)),3)="3. ",LEFT(INDEX('2 Diag Ordering list'!$A$3:$A$851,MATCH('Calculations - Diagnostics'!$H68,'2 Diag Ordering list'!$A$3:$A$851,0)),3)="4. ",LEFT(INDEX('2 Diag Ordering list'!$A$3:$A$851,MATCH('Calculations - Diagnostics'!$H68,'2 Diag Ordering list'!$A$3:$A$851,0)),3)="5. ",LEFT(INDEX('2 Diag Ordering list'!$A$3:$A$851,MATCH('Calculations - Diagnostics'!$H68,'2 Diag Ordering list'!$A$3:$A$851,0)),3)="6. ",LEFT(INDEX('2 Diag Ordering list'!$A$3:$A$851,MATCH('Calculations - Diagnostics'!$H68,'2 Diag Ordering list'!$A$3:$A$851,0)),3)="7. ",LEFT(INDEX('2 Diag Ordering list'!$A$3:$A$851,MATCH('Calculations - Diagnostics'!$H68,'2 Diag Ordering list'!$A$3:$A$851,0)),3)="8. ",LEFT(INDEX('2 Diag Ordering list'!$A$3:$A$851,MATCH('Calculations - Diagnostics'!$H68,'2 Diag Ordering list'!$A$3:$A$851,0)),3)="9. "),
HYPERLINK("#"&amp;CELL("address",INDEX('2 Diag Ordering list'!$A$3:$A$851,MATCH('Calculations - Diagnostics'!$H68,'2 Diag Ordering list'!$A$3:$A$851,0))),INDEX('2 Diag Ordering list'!$A$3:$A$851,MATCH('Calculations - Diagnostics'!$H68,'2 Diag Ordering list'!$A$3:$A$851,0))),"")</f>
        <v/>
      </c>
      <c r="B33" s="1143" t="str">
        <f t="array" aca="1" ref="B33" ca="1">IF(OR(LEFT(INDEX('2 Diag Ordering list'!$A$3:$A$851,MATCH('Calculations - Diagnostics'!$H68,'2 Diag Ordering list'!$A$3:$A$851,0)),4)="1.1 ",LEFT(INDEX('2 Diag Ordering list'!$A$3:$A$851,MATCH('Calculations - Diagnostics'!$H68,'2 Diag Ordering list'!$A$3:$A$851,0)),4)="1.2 ",LEFT(INDEX('2 Diag Ordering list'!$A$3:$A$851,MATCH('Calculations - Diagnostics'!$H68,'2 Diag Ordering list'!$A$3:$A$851,0)),4)="1.3 ",LEFT(INDEX('2 Diag Ordering list'!$A$3:$A$851,MATCH('Calculations - Diagnostics'!$H68,'2 Diag Ordering list'!$A$3:$A$851,0)),4)="1.4 ",LEFT(INDEX('2 Diag Ordering list'!$A$3:$A$851,MATCH('Calculations - Diagnostics'!$H68,'2 Diag Ordering list'!$A$3:$A$851,0)),4)="1.5 ",LEFT(INDEX('2 Diag Ordering list'!$A$3:$A$851,MATCH('Calculations - Diagnostics'!$H68,'2 Diag Ordering list'!$A$3:$A$851,0)),4)="1.6 ",LEFT(INDEX('2 Diag Ordering list'!$A$3:$A$851,MATCH('Calculations - Diagnostics'!$H68,'2 Diag Ordering list'!$A$3:$A$851,0)),4)="2.1 ",LEFT(INDEX('2 Diag Ordering list'!$A$3:$A$851,MATCH('Calculations - Diagnostics'!$H68,'2 Diag Ordering list'!$A$3:$A$851,0)),4)="3.1 ",LEFT(INDEX('2 Diag Ordering list'!$A$3:$A$851,MATCH('Calculations - Diagnostics'!$H68,'2 Diag Ordering list'!$A$3:$A$851,0)),4)="4.1 ",LEFT(INDEX('2 Diag Ordering list'!$A$3:$A$851,MATCH('Calculations - Diagnostics'!$H68,'2 Diag Ordering list'!$A$3:$A$851,0)),4)="4.2 ",LEFT(INDEX('2 Diag Ordering list'!$A$3:$A$851,MATCH('Calculations - Diagnostics'!$H68,'2 Diag Ordering list'!$A$3:$A$851,0)),4)="5.1 ",LEFT(INDEX('2 Diag Ordering list'!$A$3:$A$851,MATCH('Calculations - Diagnostics'!$H68,'2 Diag Ordering list'!$A$3:$A$851,0)),4)="5.2 ",LEFT(INDEX('2 Diag Ordering list'!$A$3:$A$851,MATCH('Calculations - Diagnostics'!$H68,'2 Diag Ordering list'!$A$3:$A$851,0)),4)="5.3 ",LEFT(INDEX('2 Diag Ordering list'!$A$3:$A$851,MATCH('Calculations - Diagnostics'!$H68,'2 Diag Ordering list'!$A$3:$A$851,0)),4)="6.1 ",LEFT(INDEX('2 Diag Ordering list'!$A$3:$A$851,MATCH('Calculations - Diagnostics'!$H68,'2 Diag Ordering list'!$A$3:$A$851,0)),4)="6.2 ",LEFT(INDEX('2 Diag Ordering list'!$A$3:$A$851,MATCH('Calculations - Diagnostics'!$H68,'2 Diag Ordering list'!$A$3:$A$851,0)),4)="6.3 ",LEFT(INDEX('2 Diag Ordering list'!$A$3:$A$851,MATCH('Calculations - Diagnostics'!$H68,'2 Diag Ordering list'!$A$3:$A$851,0)),4)="6.4 ",LEFT(INDEX('2 Diag Ordering list'!$A$3:$A$851,MATCH('Calculations - Diagnostics'!$H68,'2 Diag Ordering list'!$A$3:$A$851,0)),4)="7.1 "),HYPERLINK("#"&amp;CELL("address",INDEX('2 Diag Ordering list'!$A$3:$A$851,MATCH('Calculations - Diagnostics'!$H68,'2 Diag Ordering list'!$A$3:$A$851,0))),INDEX('2 Diag Ordering list'!$A$3:$A$851,MATCH('Calculations - Diagnostics'!$H68,'2 Diag Ordering list'!$A$3:$A$851,0))),"")</f>
        <v/>
      </c>
      <c r="C33" s="703" t="str">
        <f t="array" aca="1" ref="C33" ca="1">IF(AND(A33="",B33=""),HYPERLINK("#"&amp;CELL("address",INDEX('2 Diag Ordering list'!$A$3:$A$851,MATCH('Calculations - Diagnostics'!$H68,'2 Diag Ordering list'!$A$3:$A$851,0))),INDEX('2 Diag Ordering list'!$A$3:$A$851,MATCH('Calculations - Diagnostics'!$H68,'2 Diag Ordering list'!$A$3:$A$851,0))),"")</f>
        <v>1.4.8 BD MAX Consumables</v>
      </c>
    </row>
    <row r="34" spans="1:3" ht="17.100000000000001" customHeight="1">
      <c r="A34" s="938" t="str">
        <f t="array" aca="1" ref="A34" ca="1">IF(OR(LEFT(INDEX('2 Diag Ordering list'!$A$3:$A$851,MATCH('Calculations - Diagnostics'!$H69,'2 Diag Ordering list'!$A$3:$A$851,0)),3)="1. ",LEFT(INDEX('2 Diag Ordering list'!$A$3:$A$851,MATCH('Calculations - Diagnostics'!$H69,'2 Diag Ordering list'!$A$3:$A$851,0)),3)="2. ",LEFT(INDEX('2 Diag Ordering list'!$A$3:$A$851,MATCH('Calculations - Diagnostics'!$H69,'2 Diag Ordering list'!$A$3:$A$851,0)),3)="3. ",LEFT(INDEX('2 Diag Ordering list'!$A$3:$A$851,MATCH('Calculations - Diagnostics'!$H69,'2 Diag Ordering list'!$A$3:$A$851,0)),3)="4. ",LEFT(INDEX('2 Diag Ordering list'!$A$3:$A$851,MATCH('Calculations - Diagnostics'!$H69,'2 Diag Ordering list'!$A$3:$A$851,0)),3)="5. ",LEFT(INDEX('2 Diag Ordering list'!$A$3:$A$851,MATCH('Calculations - Diagnostics'!$H69,'2 Diag Ordering list'!$A$3:$A$851,0)),3)="6. ",LEFT(INDEX('2 Diag Ordering list'!$A$3:$A$851,MATCH('Calculations - Diagnostics'!$H69,'2 Diag Ordering list'!$A$3:$A$851,0)),3)="7. ",LEFT(INDEX('2 Diag Ordering list'!$A$3:$A$851,MATCH('Calculations - Diagnostics'!$H69,'2 Diag Ordering list'!$A$3:$A$851,0)),3)="8. ",LEFT(INDEX('2 Diag Ordering list'!$A$3:$A$851,MATCH('Calculations - Diagnostics'!$H69,'2 Diag Ordering list'!$A$3:$A$851,0)),3)="9. "),
HYPERLINK("#"&amp;CELL("address",INDEX('2 Diag Ordering list'!$A$3:$A$851,MATCH('Calculations - Diagnostics'!$H69,'2 Diag Ordering list'!$A$3:$A$851,0))),INDEX('2 Diag Ordering list'!$A$3:$A$851,MATCH('Calculations - Diagnostics'!$H69,'2 Diag Ordering list'!$A$3:$A$851,0))),"")</f>
        <v/>
      </c>
      <c r="B34" s="1143" t="str">
        <f t="array" aca="1" ref="B34" ca="1">IF(OR(LEFT(INDEX('2 Diag Ordering list'!$A$3:$A$851,MATCH('Calculations - Diagnostics'!$H69,'2 Diag Ordering list'!$A$3:$A$851,0)),4)="1.1 ",LEFT(INDEX('2 Diag Ordering list'!$A$3:$A$851,MATCH('Calculations - Diagnostics'!$H69,'2 Diag Ordering list'!$A$3:$A$851,0)),4)="1.2 ",LEFT(INDEX('2 Diag Ordering list'!$A$3:$A$851,MATCH('Calculations - Diagnostics'!$H69,'2 Diag Ordering list'!$A$3:$A$851,0)),4)="1.3 ",LEFT(INDEX('2 Diag Ordering list'!$A$3:$A$851,MATCH('Calculations - Diagnostics'!$H69,'2 Diag Ordering list'!$A$3:$A$851,0)),4)="1.4 ",LEFT(INDEX('2 Diag Ordering list'!$A$3:$A$851,MATCH('Calculations - Diagnostics'!$H69,'2 Diag Ordering list'!$A$3:$A$851,0)),4)="1.5 ",LEFT(INDEX('2 Diag Ordering list'!$A$3:$A$851,MATCH('Calculations - Diagnostics'!$H69,'2 Diag Ordering list'!$A$3:$A$851,0)),4)="1.6 ",LEFT(INDEX('2 Diag Ordering list'!$A$3:$A$851,MATCH('Calculations - Diagnostics'!$H69,'2 Diag Ordering list'!$A$3:$A$851,0)),4)="2.1 ",LEFT(INDEX('2 Diag Ordering list'!$A$3:$A$851,MATCH('Calculations - Diagnostics'!$H69,'2 Diag Ordering list'!$A$3:$A$851,0)),4)="3.1 ",LEFT(INDEX('2 Diag Ordering list'!$A$3:$A$851,MATCH('Calculations - Diagnostics'!$H69,'2 Diag Ordering list'!$A$3:$A$851,0)),4)="4.1 ",LEFT(INDEX('2 Diag Ordering list'!$A$3:$A$851,MATCH('Calculations - Diagnostics'!$H69,'2 Diag Ordering list'!$A$3:$A$851,0)),4)="4.2 ",LEFT(INDEX('2 Diag Ordering list'!$A$3:$A$851,MATCH('Calculations - Diagnostics'!$H69,'2 Diag Ordering list'!$A$3:$A$851,0)),4)="5.1 ",LEFT(INDEX('2 Diag Ordering list'!$A$3:$A$851,MATCH('Calculations - Diagnostics'!$H69,'2 Diag Ordering list'!$A$3:$A$851,0)),4)="5.2 ",LEFT(INDEX('2 Diag Ordering list'!$A$3:$A$851,MATCH('Calculations - Diagnostics'!$H69,'2 Diag Ordering list'!$A$3:$A$851,0)),4)="5.3 ",LEFT(INDEX('2 Diag Ordering list'!$A$3:$A$851,MATCH('Calculations - Diagnostics'!$H69,'2 Diag Ordering list'!$A$3:$A$851,0)),4)="6.1 ",LEFT(INDEX('2 Diag Ordering list'!$A$3:$A$851,MATCH('Calculations - Diagnostics'!$H69,'2 Diag Ordering list'!$A$3:$A$851,0)),4)="6.2 ",LEFT(INDEX('2 Diag Ordering list'!$A$3:$A$851,MATCH('Calculations - Diagnostics'!$H69,'2 Diag Ordering list'!$A$3:$A$851,0)),4)="6.3 ",LEFT(INDEX('2 Diag Ordering list'!$A$3:$A$851,MATCH('Calculations - Diagnostics'!$H69,'2 Diag Ordering list'!$A$3:$A$851,0)),4)="6.4 ",LEFT(INDEX('2 Diag Ordering list'!$A$3:$A$851,MATCH('Calculations - Diagnostics'!$H69,'2 Diag Ordering list'!$A$3:$A$851,0)),4)="7.1 "),HYPERLINK("#"&amp;CELL("address",INDEX('2 Diag Ordering list'!$A$3:$A$851,MATCH('Calculations - Diagnostics'!$H69,'2 Diag Ordering list'!$A$3:$A$851,0))),INDEX('2 Diag Ordering list'!$A$3:$A$851,MATCH('Calculations - Diagnostics'!$H69,'2 Diag Ordering list'!$A$3:$A$851,0))),"")</f>
        <v/>
      </c>
      <c r="C34" s="703" t="str">
        <f t="array" aca="1" ref="C34" ca="1">IF(AND(A34="",B34=""),HYPERLINK("#"&amp;CELL("address",INDEX('2 Diag Ordering list'!$A$3:$A$851,MATCH('Calculations - Diagnostics'!$H69,'2 Diag Ordering list'!$A$3:$A$851,0))),INDEX('2 Diag Ordering list'!$A$3:$A$851,MATCH('Calculations - Diagnostics'!$H69,'2 Diag Ordering list'!$A$3:$A$851,0))),"")</f>
        <v>1.4.9 Fluorotype equipment</v>
      </c>
    </row>
    <row r="35" spans="1:3" ht="17.100000000000001" customHeight="1">
      <c r="A35" s="938" t="str">
        <f t="array" aca="1" ref="A35" ca="1">IF(OR(LEFT(INDEX('2 Diag Ordering list'!$A$3:$A$851,MATCH('Calculations - Diagnostics'!$H70,'2 Diag Ordering list'!$A$3:$A$851,0)),3)="1. ",LEFT(INDEX('2 Diag Ordering list'!$A$3:$A$851,MATCH('Calculations - Diagnostics'!$H70,'2 Diag Ordering list'!$A$3:$A$851,0)),3)="2. ",LEFT(INDEX('2 Diag Ordering list'!$A$3:$A$851,MATCH('Calculations - Diagnostics'!$H70,'2 Diag Ordering list'!$A$3:$A$851,0)),3)="3. ",LEFT(INDEX('2 Diag Ordering list'!$A$3:$A$851,MATCH('Calculations - Diagnostics'!$H70,'2 Diag Ordering list'!$A$3:$A$851,0)),3)="4. ",LEFT(INDEX('2 Diag Ordering list'!$A$3:$A$851,MATCH('Calculations - Diagnostics'!$H70,'2 Diag Ordering list'!$A$3:$A$851,0)),3)="5. ",LEFT(INDEX('2 Diag Ordering list'!$A$3:$A$851,MATCH('Calculations - Diagnostics'!$H70,'2 Diag Ordering list'!$A$3:$A$851,0)),3)="6. ",LEFT(INDEX('2 Diag Ordering list'!$A$3:$A$851,MATCH('Calculations - Diagnostics'!$H70,'2 Diag Ordering list'!$A$3:$A$851,0)),3)="7. ",LEFT(INDEX('2 Diag Ordering list'!$A$3:$A$851,MATCH('Calculations - Diagnostics'!$H70,'2 Diag Ordering list'!$A$3:$A$851,0)),3)="8. ",LEFT(INDEX('2 Diag Ordering list'!$A$3:$A$851,MATCH('Calculations - Diagnostics'!$H70,'2 Diag Ordering list'!$A$3:$A$851,0)),3)="9. "),
HYPERLINK("#"&amp;CELL("address",INDEX('2 Diag Ordering list'!$A$3:$A$851,MATCH('Calculations - Diagnostics'!$H70,'2 Diag Ordering list'!$A$3:$A$851,0))),INDEX('2 Diag Ordering list'!$A$3:$A$851,MATCH('Calculations - Diagnostics'!$H70,'2 Diag Ordering list'!$A$3:$A$851,0))),"")</f>
        <v/>
      </c>
      <c r="B35" s="1143" t="str">
        <f t="array" aca="1" ref="B35" ca="1">IF(OR(LEFT(INDEX('2 Diag Ordering list'!$A$3:$A$851,MATCH('Calculations - Diagnostics'!$H70,'2 Diag Ordering list'!$A$3:$A$851,0)),4)="1.1 ",LEFT(INDEX('2 Diag Ordering list'!$A$3:$A$851,MATCH('Calculations - Diagnostics'!$H70,'2 Diag Ordering list'!$A$3:$A$851,0)),4)="1.2 ",LEFT(INDEX('2 Diag Ordering list'!$A$3:$A$851,MATCH('Calculations - Diagnostics'!$H70,'2 Diag Ordering list'!$A$3:$A$851,0)),4)="1.3 ",LEFT(INDEX('2 Diag Ordering list'!$A$3:$A$851,MATCH('Calculations - Diagnostics'!$H70,'2 Diag Ordering list'!$A$3:$A$851,0)),4)="1.4 ",LEFT(INDEX('2 Diag Ordering list'!$A$3:$A$851,MATCH('Calculations - Diagnostics'!$H70,'2 Diag Ordering list'!$A$3:$A$851,0)),4)="1.5 ",LEFT(INDEX('2 Diag Ordering list'!$A$3:$A$851,MATCH('Calculations - Diagnostics'!$H70,'2 Diag Ordering list'!$A$3:$A$851,0)),4)="1.6 ",LEFT(INDEX('2 Diag Ordering list'!$A$3:$A$851,MATCH('Calculations - Diagnostics'!$H70,'2 Diag Ordering list'!$A$3:$A$851,0)),4)="2.1 ",LEFT(INDEX('2 Diag Ordering list'!$A$3:$A$851,MATCH('Calculations - Diagnostics'!$H70,'2 Diag Ordering list'!$A$3:$A$851,0)),4)="3.1 ",LEFT(INDEX('2 Diag Ordering list'!$A$3:$A$851,MATCH('Calculations - Diagnostics'!$H70,'2 Diag Ordering list'!$A$3:$A$851,0)),4)="4.1 ",LEFT(INDEX('2 Diag Ordering list'!$A$3:$A$851,MATCH('Calculations - Diagnostics'!$H70,'2 Diag Ordering list'!$A$3:$A$851,0)),4)="4.2 ",LEFT(INDEX('2 Diag Ordering list'!$A$3:$A$851,MATCH('Calculations - Diagnostics'!$H70,'2 Diag Ordering list'!$A$3:$A$851,0)),4)="5.1 ",LEFT(INDEX('2 Diag Ordering list'!$A$3:$A$851,MATCH('Calculations - Diagnostics'!$H70,'2 Diag Ordering list'!$A$3:$A$851,0)),4)="5.2 ",LEFT(INDEX('2 Diag Ordering list'!$A$3:$A$851,MATCH('Calculations - Diagnostics'!$H70,'2 Diag Ordering list'!$A$3:$A$851,0)),4)="5.3 ",LEFT(INDEX('2 Diag Ordering list'!$A$3:$A$851,MATCH('Calculations - Diagnostics'!$H70,'2 Diag Ordering list'!$A$3:$A$851,0)),4)="6.1 ",LEFT(INDEX('2 Diag Ordering list'!$A$3:$A$851,MATCH('Calculations - Diagnostics'!$H70,'2 Diag Ordering list'!$A$3:$A$851,0)),4)="6.2 ",LEFT(INDEX('2 Diag Ordering list'!$A$3:$A$851,MATCH('Calculations - Diagnostics'!$H70,'2 Diag Ordering list'!$A$3:$A$851,0)),4)="6.3 ",LEFT(INDEX('2 Diag Ordering list'!$A$3:$A$851,MATCH('Calculations - Diagnostics'!$H70,'2 Diag Ordering list'!$A$3:$A$851,0)),4)="6.4 ",LEFT(INDEX('2 Diag Ordering list'!$A$3:$A$851,MATCH('Calculations - Diagnostics'!$H70,'2 Diag Ordering list'!$A$3:$A$851,0)),4)="7.1 "),HYPERLINK("#"&amp;CELL("address",INDEX('2 Diag Ordering list'!$A$3:$A$851,MATCH('Calculations - Diagnostics'!$H70,'2 Diag Ordering list'!$A$3:$A$851,0))),INDEX('2 Diag Ordering list'!$A$3:$A$851,MATCH('Calculations - Diagnostics'!$H70,'2 Diag Ordering list'!$A$3:$A$851,0))),"")</f>
        <v/>
      </c>
      <c r="C35" s="703" t="str">
        <f t="array" aca="1" ref="C35" ca="1">IF(AND(A35="",B35=""),HYPERLINK("#"&amp;CELL("address",INDEX('2 Diag Ordering list'!$A$3:$A$851,MATCH('Calculations - Diagnostics'!$H70,'2 Diag Ordering list'!$A$3:$A$851,0))),INDEX('2 Diag Ordering list'!$A$3:$A$851,MATCH('Calculations - Diagnostics'!$H70,'2 Diag Ordering list'!$A$3:$A$851,0))),"")</f>
        <v>1.4.10 Fluorotype reagents</v>
      </c>
    </row>
    <row r="36" spans="1:3" ht="17.100000000000001" customHeight="1">
      <c r="A36" s="938" t="str">
        <f t="array" aca="1" ref="A36" ca="1">IF(OR(LEFT(INDEX('2 Diag Ordering list'!$A$3:$A$851,MATCH('Calculations - Diagnostics'!$H71,'2 Diag Ordering list'!$A$3:$A$851,0)),3)="1. ",LEFT(INDEX('2 Diag Ordering list'!$A$3:$A$851,MATCH('Calculations - Diagnostics'!$H71,'2 Diag Ordering list'!$A$3:$A$851,0)),3)="2. ",LEFT(INDEX('2 Diag Ordering list'!$A$3:$A$851,MATCH('Calculations - Diagnostics'!$H71,'2 Diag Ordering list'!$A$3:$A$851,0)),3)="3. ",LEFT(INDEX('2 Diag Ordering list'!$A$3:$A$851,MATCH('Calculations - Diagnostics'!$H71,'2 Diag Ordering list'!$A$3:$A$851,0)),3)="4. ",LEFT(INDEX('2 Diag Ordering list'!$A$3:$A$851,MATCH('Calculations - Diagnostics'!$H71,'2 Diag Ordering list'!$A$3:$A$851,0)),3)="5. ",LEFT(INDEX('2 Diag Ordering list'!$A$3:$A$851,MATCH('Calculations - Diagnostics'!$H71,'2 Diag Ordering list'!$A$3:$A$851,0)),3)="6. ",LEFT(INDEX('2 Diag Ordering list'!$A$3:$A$851,MATCH('Calculations - Diagnostics'!$H71,'2 Diag Ordering list'!$A$3:$A$851,0)),3)="7. ",LEFT(INDEX('2 Diag Ordering list'!$A$3:$A$851,MATCH('Calculations - Diagnostics'!$H71,'2 Diag Ordering list'!$A$3:$A$851,0)),3)="8. ",LEFT(INDEX('2 Diag Ordering list'!$A$3:$A$851,MATCH('Calculations - Diagnostics'!$H71,'2 Diag Ordering list'!$A$3:$A$851,0)),3)="9. "),
HYPERLINK("#"&amp;CELL("address",INDEX('2 Diag Ordering list'!$A$3:$A$851,MATCH('Calculations - Diagnostics'!$H71,'2 Diag Ordering list'!$A$3:$A$851,0))),INDEX('2 Diag Ordering list'!$A$3:$A$851,MATCH('Calculations - Diagnostics'!$H71,'2 Diag Ordering list'!$A$3:$A$851,0))),"")</f>
        <v/>
      </c>
      <c r="B36" s="1143" t="str">
        <f t="array" aca="1" ref="B36" ca="1">IF(OR(LEFT(INDEX('2 Diag Ordering list'!$A$3:$A$851,MATCH('Calculations - Diagnostics'!$H71,'2 Diag Ordering list'!$A$3:$A$851,0)),4)="1.1 ",LEFT(INDEX('2 Diag Ordering list'!$A$3:$A$851,MATCH('Calculations - Diagnostics'!$H71,'2 Diag Ordering list'!$A$3:$A$851,0)),4)="1.2 ",LEFT(INDEX('2 Diag Ordering list'!$A$3:$A$851,MATCH('Calculations - Diagnostics'!$H71,'2 Diag Ordering list'!$A$3:$A$851,0)),4)="1.3 ",LEFT(INDEX('2 Diag Ordering list'!$A$3:$A$851,MATCH('Calculations - Diagnostics'!$H71,'2 Diag Ordering list'!$A$3:$A$851,0)),4)="1.4 ",LEFT(INDEX('2 Diag Ordering list'!$A$3:$A$851,MATCH('Calculations - Diagnostics'!$H71,'2 Diag Ordering list'!$A$3:$A$851,0)),4)="1.5 ",LEFT(INDEX('2 Diag Ordering list'!$A$3:$A$851,MATCH('Calculations - Diagnostics'!$H71,'2 Diag Ordering list'!$A$3:$A$851,0)),4)="1.6 ",LEFT(INDEX('2 Diag Ordering list'!$A$3:$A$851,MATCH('Calculations - Diagnostics'!$H71,'2 Diag Ordering list'!$A$3:$A$851,0)),4)="2.1 ",LEFT(INDEX('2 Diag Ordering list'!$A$3:$A$851,MATCH('Calculations - Diagnostics'!$H71,'2 Diag Ordering list'!$A$3:$A$851,0)),4)="3.1 ",LEFT(INDEX('2 Diag Ordering list'!$A$3:$A$851,MATCH('Calculations - Diagnostics'!$H71,'2 Diag Ordering list'!$A$3:$A$851,0)),4)="4.1 ",LEFT(INDEX('2 Diag Ordering list'!$A$3:$A$851,MATCH('Calculations - Diagnostics'!$H71,'2 Diag Ordering list'!$A$3:$A$851,0)),4)="4.2 ",LEFT(INDEX('2 Diag Ordering list'!$A$3:$A$851,MATCH('Calculations - Diagnostics'!$H71,'2 Diag Ordering list'!$A$3:$A$851,0)),4)="5.1 ",LEFT(INDEX('2 Diag Ordering list'!$A$3:$A$851,MATCH('Calculations - Diagnostics'!$H71,'2 Diag Ordering list'!$A$3:$A$851,0)),4)="5.2 ",LEFT(INDEX('2 Diag Ordering list'!$A$3:$A$851,MATCH('Calculations - Diagnostics'!$H71,'2 Diag Ordering list'!$A$3:$A$851,0)),4)="5.3 ",LEFT(INDEX('2 Diag Ordering list'!$A$3:$A$851,MATCH('Calculations - Diagnostics'!$H71,'2 Diag Ordering list'!$A$3:$A$851,0)),4)="6.1 ",LEFT(INDEX('2 Diag Ordering list'!$A$3:$A$851,MATCH('Calculations - Diagnostics'!$H71,'2 Diag Ordering list'!$A$3:$A$851,0)),4)="6.2 ",LEFT(INDEX('2 Diag Ordering list'!$A$3:$A$851,MATCH('Calculations - Diagnostics'!$H71,'2 Diag Ordering list'!$A$3:$A$851,0)),4)="6.3 ",LEFT(INDEX('2 Diag Ordering list'!$A$3:$A$851,MATCH('Calculations - Diagnostics'!$H71,'2 Diag Ordering list'!$A$3:$A$851,0)),4)="6.4 ",LEFT(INDEX('2 Diag Ordering list'!$A$3:$A$851,MATCH('Calculations - Diagnostics'!$H71,'2 Diag Ordering list'!$A$3:$A$851,0)),4)="7.1 "),HYPERLINK("#"&amp;CELL("address",INDEX('2 Diag Ordering list'!$A$3:$A$851,MATCH('Calculations - Diagnostics'!$H71,'2 Diag Ordering list'!$A$3:$A$851,0))),INDEX('2 Diag Ordering list'!$A$3:$A$851,MATCH('Calculations - Diagnostics'!$H71,'2 Diag Ordering list'!$A$3:$A$851,0))),"")</f>
        <v/>
      </c>
      <c r="C36" s="703" t="str">
        <f t="array" aca="1" ref="C36" ca="1">IF(AND(A36="",B36=""),HYPERLINK("#"&amp;CELL("address",INDEX('2 Diag Ordering list'!$A$3:$A$851,MATCH('Calculations - Diagnostics'!$H71,'2 Diag Ordering list'!$A$3:$A$851,0))),INDEX('2 Diag Ordering list'!$A$3:$A$851,MATCH('Calculations - Diagnostics'!$H71,'2 Diag Ordering list'!$A$3:$A$851,0))),"")</f>
        <v>1.4.11 Fluorotype consumables</v>
      </c>
    </row>
    <row r="37" spans="1:3" ht="17.100000000000001" customHeight="1">
      <c r="A37" s="701" t="str">
        <f t="array" aca="1" ref="A37" ca="1">IF(OR(LEFT(INDEX('2 Diag Ordering list'!$A$3:$A$851,MATCH('Calculations - Diagnostics'!$H72,'2 Diag Ordering list'!$A$3:$A$851,0)),3)="1. ",LEFT(INDEX('2 Diag Ordering list'!$A$3:$A$851,MATCH('Calculations - Diagnostics'!$H72,'2 Diag Ordering list'!$A$3:$A$851,0)),3)="2. ",LEFT(INDEX('2 Diag Ordering list'!$A$3:$A$851,MATCH('Calculations - Diagnostics'!$H72,'2 Diag Ordering list'!$A$3:$A$851,0)),3)="3. ",LEFT(INDEX('2 Diag Ordering list'!$A$3:$A$851,MATCH('Calculations - Diagnostics'!$H72,'2 Diag Ordering list'!$A$3:$A$851,0)),3)="4. ",LEFT(INDEX('2 Diag Ordering list'!$A$3:$A$851,MATCH('Calculations - Diagnostics'!$H72,'2 Diag Ordering list'!$A$3:$A$851,0)),3)="5. ",LEFT(INDEX('2 Diag Ordering list'!$A$3:$A$851,MATCH('Calculations - Diagnostics'!$H72,'2 Diag Ordering list'!$A$3:$A$851,0)),3)="6. ",LEFT(INDEX('2 Diag Ordering list'!$A$3:$A$851,MATCH('Calculations - Diagnostics'!$H72,'2 Diag Ordering list'!$A$3:$A$851,0)),3)="7. ",LEFT(INDEX('2 Diag Ordering list'!$A$3:$A$851,MATCH('Calculations - Diagnostics'!$H72,'2 Diag Ordering list'!$A$3:$A$851,0)),3)="8. ",LEFT(INDEX('2 Diag Ordering list'!$A$3:$A$851,MATCH('Calculations - Diagnostics'!$H72,'2 Diag Ordering list'!$A$3:$A$851,0)),3)="9. "),
HYPERLINK("#"&amp;CELL("address",INDEX('2 Diag Ordering list'!$A$3:$A$851,MATCH('Calculations - Diagnostics'!$H72,'2 Diag Ordering list'!$A$3:$A$851,0))),INDEX('2 Diag Ordering list'!$A$3:$A$851,MATCH('Calculations - Diagnostics'!$H72,'2 Diag Ordering list'!$A$3:$A$851,0))),"")</f>
        <v/>
      </c>
      <c r="B37" s="1148" t="str">
        <f t="array" aca="1" ref="B37" ca="1">IF(OR(LEFT(INDEX('2 Diag Ordering list'!$A$3:$A$851,MATCH('Calculations - Diagnostics'!$H72,'2 Diag Ordering list'!$A$3:$A$851,0)),4)="1.1 ",LEFT(INDEX('2 Diag Ordering list'!$A$3:$A$851,MATCH('Calculations - Diagnostics'!$H72,'2 Diag Ordering list'!$A$3:$A$851,0)),4)="1.2 ",LEFT(INDEX('2 Diag Ordering list'!$A$3:$A$851,MATCH('Calculations - Diagnostics'!$H72,'2 Diag Ordering list'!$A$3:$A$851,0)),4)="1.3 ",LEFT(INDEX('2 Diag Ordering list'!$A$3:$A$851,MATCH('Calculations - Diagnostics'!$H72,'2 Diag Ordering list'!$A$3:$A$851,0)),4)="1.4 ",LEFT(INDEX('2 Diag Ordering list'!$A$3:$A$851,MATCH('Calculations - Diagnostics'!$H72,'2 Diag Ordering list'!$A$3:$A$851,0)),4)="1.5 ",LEFT(INDEX('2 Diag Ordering list'!$A$3:$A$851,MATCH('Calculations - Diagnostics'!$H72,'2 Diag Ordering list'!$A$3:$A$851,0)),4)="1.6 ",LEFT(INDEX('2 Diag Ordering list'!$A$3:$A$851,MATCH('Calculations - Diagnostics'!$H72,'2 Diag Ordering list'!$A$3:$A$851,0)),4)="2.1 ",LEFT(INDEX('2 Diag Ordering list'!$A$3:$A$851,MATCH('Calculations - Diagnostics'!$H72,'2 Diag Ordering list'!$A$3:$A$851,0)),4)="3.1 ",LEFT(INDEX('2 Diag Ordering list'!$A$3:$A$851,MATCH('Calculations - Diagnostics'!$H72,'2 Diag Ordering list'!$A$3:$A$851,0)),4)="4.1 ",LEFT(INDEX('2 Diag Ordering list'!$A$3:$A$851,MATCH('Calculations - Diagnostics'!$H72,'2 Diag Ordering list'!$A$3:$A$851,0)),4)="4.2 ",LEFT(INDEX('2 Diag Ordering list'!$A$3:$A$851,MATCH('Calculations - Diagnostics'!$H72,'2 Diag Ordering list'!$A$3:$A$851,0)),4)="5.1 ",LEFT(INDEX('2 Diag Ordering list'!$A$3:$A$851,MATCH('Calculations - Diagnostics'!$H72,'2 Diag Ordering list'!$A$3:$A$851,0)),4)="5.2 ",LEFT(INDEX('2 Diag Ordering list'!$A$3:$A$851,MATCH('Calculations - Diagnostics'!$H72,'2 Diag Ordering list'!$A$3:$A$851,0)),4)="5.3 ",LEFT(INDEX('2 Diag Ordering list'!$A$3:$A$851,MATCH('Calculations - Diagnostics'!$H72,'2 Diag Ordering list'!$A$3:$A$851,0)),4)="6.1 ",LEFT(INDEX('2 Diag Ordering list'!$A$3:$A$851,MATCH('Calculations - Diagnostics'!$H72,'2 Diag Ordering list'!$A$3:$A$851,0)),4)="6.2 ",LEFT(INDEX('2 Diag Ordering list'!$A$3:$A$851,MATCH('Calculations - Diagnostics'!$H72,'2 Diag Ordering list'!$A$3:$A$851,0)),4)="6.3 ",LEFT(INDEX('2 Diag Ordering list'!$A$3:$A$851,MATCH('Calculations - Diagnostics'!$H72,'2 Diag Ordering list'!$A$3:$A$851,0)),4)="6.4 ",LEFT(INDEX('2 Diag Ordering list'!$A$3:$A$851,MATCH('Calculations - Diagnostics'!$H72,'2 Diag Ordering list'!$A$3:$A$851,0)),4)="7.1 "),HYPERLINK("#"&amp;CELL("address",INDEX('2 Diag Ordering list'!$A$3:$A$851,MATCH('Calculations - Diagnostics'!$H72,'2 Diag Ordering list'!$A$3:$A$851,0))),INDEX('2 Diag Ordering list'!$A$3:$A$851,MATCH('Calculations - Diagnostics'!$H72,'2 Diag Ordering list'!$A$3:$A$851,0))),"")</f>
        <v/>
      </c>
      <c r="C37" s="703" t="str">
        <f t="array" aca="1" ref="C37" ca="1">IF(AND(A37="",B37=""),HYPERLINK("#"&amp;CELL("address",INDEX('2 Diag Ordering list'!$A$3:$A$851,MATCH('Calculations - Diagnostics'!$H72,'2 Diag Ordering list'!$A$3:$A$851,0))),INDEX('2 Diag Ordering list'!$A$3:$A$851,MATCH('Calculations - Diagnostics'!$H72,'2 Diag Ordering list'!$A$3:$A$851,0))),"")</f>
        <v>1.4.12 Fluorotype services</v>
      </c>
    </row>
    <row r="38" spans="1:3" ht="17.100000000000001" customHeight="1">
      <c r="A38" s="938" t="str">
        <f t="array" aca="1" ref="A38" ca="1">IF(OR(LEFT(INDEX('2 Diag Ordering list'!$A$3:$A$851,MATCH('Calculations - Diagnostics'!$H73,'2 Diag Ordering list'!$A$3:$A$851,0)),3)="1. ",LEFT(INDEX('2 Diag Ordering list'!$A$3:$A$851,MATCH('Calculations - Diagnostics'!$H73,'2 Diag Ordering list'!$A$3:$A$851,0)),3)="2. ",LEFT(INDEX('2 Diag Ordering list'!$A$3:$A$851,MATCH('Calculations - Diagnostics'!$H73,'2 Diag Ordering list'!$A$3:$A$851,0)),3)="3. ",LEFT(INDEX('2 Diag Ordering list'!$A$3:$A$851,MATCH('Calculations - Diagnostics'!$H73,'2 Diag Ordering list'!$A$3:$A$851,0)),3)="4. ",LEFT(INDEX('2 Diag Ordering list'!$A$3:$A$851,MATCH('Calculations - Diagnostics'!$H73,'2 Diag Ordering list'!$A$3:$A$851,0)),3)="5. ",LEFT(INDEX('2 Diag Ordering list'!$A$3:$A$851,MATCH('Calculations - Diagnostics'!$H73,'2 Diag Ordering list'!$A$3:$A$851,0)),3)="6. ",LEFT(INDEX('2 Diag Ordering list'!$A$3:$A$851,MATCH('Calculations - Diagnostics'!$H73,'2 Diag Ordering list'!$A$3:$A$851,0)),3)="7. ",LEFT(INDEX('2 Diag Ordering list'!$A$3:$A$851,MATCH('Calculations - Diagnostics'!$H73,'2 Diag Ordering list'!$A$3:$A$851,0)),3)="8. ",LEFT(INDEX('2 Diag Ordering list'!$A$3:$A$851,MATCH('Calculations - Diagnostics'!$H73,'2 Diag Ordering list'!$A$3:$A$851,0)),3)="9. "),
HYPERLINK("#"&amp;CELL("address",INDEX('2 Diag Ordering list'!$A$3:$A$851,MATCH('Calculations - Diagnostics'!$H73,'2 Diag Ordering list'!$A$3:$A$851,0))),INDEX('2 Diag Ordering list'!$A$3:$A$851,MATCH('Calculations - Diagnostics'!$H73,'2 Diag Ordering list'!$A$3:$A$851,0))),"")</f>
        <v/>
      </c>
      <c r="B38" s="1149" t="str">
        <f t="array" aca="1" ref="B38" ca="1">IF(OR(LEFT(INDEX('2 Diag Ordering list'!$A$3:$A$851,MATCH('Calculations - Diagnostics'!$H73,'2 Diag Ordering list'!$A$3:$A$851,0)),4)="1.1 ",LEFT(INDEX('2 Diag Ordering list'!$A$3:$A$851,MATCH('Calculations - Diagnostics'!$H73,'2 Diag Ordering list'!$A$3:$A$851,0)),4)="1.2 ",LEFT(INDEX('2 Diag Ordering list'!$A$3:$A$851,MATCH('Calculations - Diagnostics'!$H73,'2 Diag Ordering list'!$A$3:$A$851,0)),4)="1.3 ",LEFT(INDEX('2 Diag Ordering list'!$A$3:$A$851,MATCH('Calculations - Diagnostics'!$H73,'2 Diag Ordering list'!$A$3:$A$851,0)),4)="1.4 ",LEFT(INDEX('2 Diag Ordering list'!$A$3:$A$851,MATCH('Calculations - Diagnostics'!$H73,'2 Diag Ordering list'!$A$3:$A$851,0)),4)="1.5 ",LEFT(INDEX('2 Diag Ordering list'!$A$3:$A$851,MATCH('Calculations - Diagnostics'!$H73,'2 Diag Ordering list'!$A$3:$A$851,0)),4)="1.6 ",LEFT(INDEX('2 Diag Ordering list'!$A$3:$A$851,MATCH('Calculations - Diagnostics'!$H73,'2 Diag Ordering list'!$A$3:$A$851,0)),4)="2.1 ",LEFT(INDEX('2 Diag Ordering list'!$A$3:$A$851,MATCH('Calculations - Diagnostics'!$H73,'2 Diag Ordering list'!$A$3:$A$851,0)),4)="3.1 ",LEFT(INDEX('2 Diag Ordering list'!$A$3:$A$851,MATCH('Calculations - Diagnostics'!$H73,'2 Diag Ordering list'!$A$3:$A$851,0)),4)="4.1 ",LEFT(INDEX('2 Diag Ordering list'!$A$3:$A$851,MATCH('Calculations - Diagnostics'!$H73,'2 Diag Ordering list'!$A$3:$A$851,0)),4)="4.2 ",LEFT(INDEX('2 Diag Ordering list'!$A$3:$A$851,MATCH('Calculations - Diagnostics'!$H73,'2 Diag Ordering list'!$A$3:$A$851,0)),4)="5.1 ",LEFT(INDEX('2 Diag Ordering list'!$A$3:$A$851,MATCH('Calculations - Diagnostics'!$H73,'2 Diag Ordering list'!$A$3:$A$851,0)),4)="5.2 ",LEFT(INDEX('2 Diag Ordering list'!$A$3:$A$851,MATCH('Calculations - Diagnostics'!$H73,'2 Diag Ordering list'!$A$3:$A$851,0)),4)="5.3 ",LEFT(INDEX('2 Diag Ordering list'!$A$3:$A$851,MATCH('Calculations - Diagnostics'!$H73,'2 Diag Ordering list'!$A$3:$A$851,0)),4)="6.1 ",LEFT(INDEX('2 Diag Ordering list'!$A$3:$A$851,MATCH('Calculations - Diagnostics'!$H73,'2 Diag Ordering list'!$A$3:$A$851,0)),4)="6.2 ",LEFT(INDEX('2 Diag Ordering list'!$A$3:$A$851,MATCH('Calculations - Diagnostics'!$H73,'2 Diag Ordering list'!$A$3:$A$851,0)),4)="6.3 ",LEFT(INDEX('2 Diag Ordering list'!$A$3:$A$851,MATCH('Calculations - Diagnostics'!$H73,'2 Diag Ordering list'!$A$3:$A$851,0)),4)="6.4 ",LEFT(INDEX('2 Diag Ordering list'!$A$3:$A$851,MATCH('Calculations - Diagnostics'!$H73,'2 Diag Ordering list'!$A$3:$A$851,0)),4)="7.1 "),HYPERLINK("#"&amp;CELL("address",INDEX('2 Diag Ordering list'!$A$3:$A$851,MATCH('Calculations - Diagnostics'!$H73,'2 Diag Ordering list'!$A$3:$A$851,0))),INDEX('2 Diag Ordering list'!$A$3:$A$851,MATCH('Calculations - Diagnostics'!$H73,'2 Diag Ordering list'!$A$3:$A$851,0))),"")</f>
        <v>1.5 SPECIMEN CULTURE AND DST</v>
      </c>
      <c r="C38" s="702" t="str">
        <f t="array" aca="1" ref="C38" ca="1">IF(AND(A38="",B38=""),HYPERLINK("#"&amp;CELL("address",INDEX('2 Diag Ordering list'!$A$3:$A$851,MATCH('Calculations - Diagnostics'!$H73,'2 Diag Ordering list'!$A$3:$A$851,0))),INDEX('2 Diag Ordering list'!$A$3:$A$851,MATCH('Calculations - Diagnostics'!$H73,'2 Diag Ordering list'!$A$3:$A$851,0))),"")</f>
        <v/>
      </c>
    </row>
    <row r="39" spans="1:3" ht="17.100000000000001" customHeight="1">
      <c r="A39" s="938" t="str">
        <f t="array" aca="1" ref="A39" ca="1">IF(OR(LEFT(INDEX('2 Diag Ordering list'!$A$3:$A$851,MATCH('Calculations - Diagnostics'!$H74,'2 Diag Ordering list'!$A$3:$A$851,0)),3)="1. ",LEFT(INDEX('2 Diag Ordering list'!$A$3:$A$851,MATCH('Calculations - Diagnostics'!$H74,'2 Diag Ordering list'!$A$3:$A$851,0)),3)="2. ",LEFT(INDEX('2 Diag Ordering list'!$A$3:$A$851,MATCH('Calculations - Diagnostics'!$H74,'2 Diag Ordering list'!$A$3:$A$851,0)),3)="3. ",LEFT(INDEX('2 Diag Ordering list'!$A$3:$A$851,MATCH('Calculations - Diagnostics'!$H74,'2 Diag Ordering list'!$A$3:$A$851,0)),3)="4. ",LEFT(INDEX('2 Diag Ordering list'!$A$3:$A$851,MATCH('Calculations - Diagnostics'!$H74,'2 Diag Ordering list'!$A$3:$A$851,0)),3)="5. ",LEFT(INDEX('2 Diag Ordering list'!$A$3:$A$851,MATCH('Calculations - Diagnostics'!$H74,'2 Diag Ordering list'!$A$3:$A$851,0)),3)="6. ",LEFT(INDEX('2 Diag Ordering list'!$A$3:$A$851,MATCH('Calculations - Diagnostics'!$H74,'2 Diag Ordering list'!$A$3:$A$851,0)),3)="7. ",LEFT(INDEX('2 Diag Ordering list'!$A$3:$A$851,MATCH('Calculations - Diagnostics'!$H74,'2 Diag Ordering list'!$A$3:$A$851,0)),3)="8. ",LEFT(INDEX('2 Diag Ordering list'!$A$3:$A$851,MATCH('Calculations - Diagnostics'!$H74,'2 Diag Ordering list'!$A$3:$A$851,0)),3)="9. "),
HYPERLINK("#"&amp;CELL("address",INDEX('2 Diag Ordering list'!$A$3:$A$851,MATCH('Calculations - Diagnostics'!$H74,'2 Diag Ordering list'!$A$3:$A$851,0))),INDEX('2 Diag Ordering list'!$A$3:$A$851,MATCH('Calculations - Diagnostics'!$H74,'2 Diag Ordering list'!$A$3:$A$851,0))),"")</f>
        <v/>
      </c>
      <c r="B39" s="1143" t="str">
        <f t="array" aca="1" ref="B39" ca="1">IF(OR(LEFT(INDEX('2 Diag Ordering list'!$A$3:$A$851,MATCH('Calculations - Diagnostics'!$H74,'2 Diag Ordering list'!$A$3:$A$851,0)),4)="1.1 ",LEFT(INDEX('2 Diag Ordering list'!$A$3:$A$851,MATCH('Calculations - Diagnostics'!$H74,'2 Diag Ordering list'!$A$3:$A$851,0)),4)="1.2 ",LEFT(INDEX('2 Diag Ordering list'!$A$3:$A$851,MATCH('Calculations - Diagnostics'!$H74,'2 Diag Ordering list'!$A$3:$A$851,0)),4)="1.3 ",LEFT(INDEX('2 Diag Ordering list'!$A$3:$A$851,MATCH('Calculations - Diagnostics'!$H74,'2 Diag Ordering list'!$A$3:$A$851,0)),4)="1.4 ",LEFT(INDEX('2 Diag Ordering list'!$A$3:$A$851,MATCH('Calculations - Diagnostics'!$H74,'2 Diag Ordering list'!$A$3:$A$851,0)),4)="1.5 ",LEFT(INDEX('2 Diag Ordering list'!$A$3:$A$851,MATCH('Calculations - Diagnostics'!$H74,'2 Diag Ordering list'!$A$3:$A$851,0)),4)="1.6 ",LEFT(INDEX('2 Diag Ordering list'!$A$3:$A$851,MATCH('Calculations - Diagnostics'!$H74,'2 Diag Ordering list'!$A$3:$A$851,0)),4)="2.1 ",LEFT(INDEX('2 Diag Ordering list'!$A$3:$A$851,MATCH('Calculations - Diagnostics'!$H74,'2 Diag Ordering list'!$A$3:$A$851,0)),4)="3.1 ",LEFT(INDEX('2 Diag Ordering list'!$A$3:$A$851,MATCH('Calculations - Diagnostics'!$H74,'2 Diag Ordering list'!$A$3:$A$851,0)),4)="4.1 ",LEFT(INDEX('2 Diag Ordering list'!$A$3:$A$851,MATCH('Calculations - Diagnostics'!$H74,'2 Diag Ordering list'!$A$3:$A$851,0)),4)="4.2 ",LEFT(INDEX('2 Diag Ordering list'!$A$3:$A$851,MATCH('Calculations - Diagnostics'!$H74,'2 Diag Ordering list'!$A$3:$A$851,0)),4)="5.1 ",LEFT(INDEX('2 Diag Ordering list'!$A$3:$A$851,MATCH('Calculations - Diagnostics'!$H74,'2 Diag Ordering list'!$A$3:$A$851,0)),4)="5.2 ",LEFT(INDEX('2 Diag Ordering list'!$A$3:$A$851,MATCH('Calculations - Diagnostics'!$H74,'2 Diag Ordering list'!$A$3:$A$851,0)),4)="5.3 ",LEFT(INDEX('2 Diag Ordering list'!$A$3:$A$851,MATCH('Calculations - Diagnostics'!$H74,'2 Diag Ordering list'!$A$3:$A$851,0)),4)="6.1 ",LEFT(INDEX('2 Diag Ordering list'!$A$3:$A$851,MATCH('Calculations - Diagnostics'!$H74,'2 Diag Ordering list'!$A$3:$A$851,0)),4)="6.2 ",LEFT(INDEX('2 Diag Ordering list'!$A$3:$A$851,MATCH('Calculations - Diagnostics'!$H74,'2 Diag Ordering list'!$A$3:$A$851,0)),4)="6.3 ",LEFT(INDEX('2 Diag Ordering list'!$A$3:$A$851,MATCH('Calculations - Diagnostics'!$H74,'2 Diag Ordering list'!$A$3:$A$851,0)),4)="6.4 ",LEFT(INDEX('2 Diag Ordering list'!$A$3:$A$851,MATCH('Calculations - Diagnostics'!$H74,'2 Diag Ordering list'!$A$3:$A$851,0)),4)="7.1 "),HYPERLINK("#"&amp;CELL("address",INDEX('2 Diag Ordering list'!$A$3:$A$851,MATCH('Calculations - Diagnostics'!$H74,'2 Diag Ordering list'!$A$3:$A$851,0))),INDEX('2 Diag Ordering list'!$A$3:$A$851,MATCH('Calculations - Diagnostics'!$H74,'2 Diag Ordering list'!$A$3:$A$851,0))),"")</f>
        <v/>
      </c>
      <c r="C39" s="703" t="str">
        <f t="array" aca="1" ref="C39" ca="1">IF(AND(A39="",B39=""),HYPERLINK("#"&amp;CELL("address",INDEX('2 Diag Ordering list'!$A$3:$A$851,MATCH('Calculations - Diagnostics'!$H74,'2 Diag Ordering list'!$A$3:$A$851,0))),INDEX('2 Diag Ordering list'!$A$3:$A$851,MATCH('Calculations - Diagnostics'!$H74,'2 Diag Ordering list'!$A$3:$A$851,0))),"")</f>
        <v>1.5.1 Solid culture equipment</v>
      </c>
    </row>
    <row r="40" spans="1:3" ht="17.100000000000001" customHeight="1">
      <c r="A40" s="938" t="str">
        <f t="array" aca="1" ref="A40" ca="1">IF(OR(LEFT(INDEX('2 Diag Ordering list'!$A$3:$A$851,MATCH('Calculations - Diagnostics'!$H75,'2 Diag Ordering list'!$A$3:$A$851,0)),3)="1. ",LEFT(INDEX('2 Diag Ordering list'!$A$3:$A$851,MATCH('Calculations - Diagnostics'!$H75,'2 Diag Ordering list'!$A$3:$A$851,0)),3)="2. ",LEFT(INDEX('2 Diag Ordering list'!$A$3:$A$851,MATCH('Calculations - Diagnostics'!$H75,'2 Diag Ordering list'!$A$3:$A$851,0)),3)="3. ",LEFT(INDEX('2 Diag Ordering list'!$A$3:$A$851,MATCH('Calculations - Diagnostics'!$H75,'2 Diag Ordering list'!$A$3:$A$851,0)),3)="4. ",LEFT(INDEX('2 Diag Ordering list'!$A$3:$A$851,MATCH('Calculations - Diagnostics'!$H75,'2 Diag Ordering list'!$A$3:$A$851,0)),3)="5. ",LEFT(INDEX('2 Diag Ordering list'!$A$3:$A$851,MATCH('Calculations - Diagnostics'!$H75,'2 Diag Ordering list'!$A$3:$A$851,0)),3)="6. ",LEFT(INDEX('2 Diag Ordering list'!$A$3:$A$851,MATCH('Calculations - Diagnostics'!$H75,'2 Diag Ordering list'!$A$3:$A$851,0)),3)="7. ",LEFT(INDEX('2 Diag Ordering list'!$A$3:$A$851,MATCH('Calculations - Diagnostics'!$H75,'2 Diag Ordering list'!$A$3:$A$851,0)),3)="8. ",LEFT(INDEX('2 Diag Ordering list'!$A$3:$A$851,MATCH('Calculations - Diagnostics'!$H75,'2 Diag Ordering list'!$A$3:$A$851,0)),3)="9. "),
HYPERLINK("#"&amp;CELL("address",INDEX('2 Diag Ordering list'!$A$3:$A$851,MATCH('Calculations - Diagnostics'!$H75,'2 Diag Ordering list'!$A$3:$A$851,0))),INDEX('2 Diag Ordering list'!$A$3:$A$851,MATCH('Calculations - Diagnostics'!$H75,'2 Diag Ordering list'!$A$3:$A$851,0))),"")</f>
        <v/>
      </c>
      <c r="B40" s="1143" t="str">
        <f t="array" aca="1" ref="B40" ca="1">IF(OR(LEFT(INDEX('2 Diag Ordering list'!$A$3:$A$851,MATCH('Calculations - Diagnostics'!$H75,'2 Diag Ordering list'!$A$3:$A$851,0)),4)="1.1 ",LEFT(INDEX('2 Diag Ordering list'!$A$3:$A$851,MATCH('Calculations - Diagnostics'!$H75,'2 Diag Ordering list'!$A$3:$A$851,0)),4)="1.2 ",LEFT(INDEX('2 Diag Ordering list'!$A$3:$A$851,MATCH('Calculations - Diagnostics'!$H75,'2 Diag Ordering list'!$A$3:$A$851,0)),4)="1.3 ",LEFT(INDEX('2 Diag Ordering list'!$A$3:$A$851,MATCH('Calculations - Diagnostics'!$H75,'2 Diag Ordering list'!$A$3:$A$851,0)),4)="1.4 ",LEFT(INDEX('2 Diag Ordering list'!$A$3:$A$851,MATCH('Calculations - Diagnostics'!$H75,'2 Diag Ordering list'!$A$3:$A$851,0)),4)="1.5 ",LEFT(INDEX('2 Diag Ordering list'!$A$3:$A$851,MATCH('Calculations - Diagnostics'!$H75,'2 Diag Ordering list'!$A$3:$A$851,0)),4)="1.6 ",LEFT(INDEX('2 Diag Ordering list'!$A$3:$A$851,MATCH('Calculations - Diagnostics'!$H75,'2 Diag Ordering list'!$A$3:$A$851,0)),4)="2.1 ",LEFT(INDEX('2 Diag Ordering list'!$A$3:$A$851,MATCH('Calculations - Diagnostics'!$H75,'2 Diag Ordering list'!$A$3:$A$851,0)),4)="3.1 ",LEFT(INDEX('2 Diag Ordering list'!$A$3:$A$851,MATCH('Calculations - Diagnostics'!$H75,'2 Diag Ordering list'!$A$3:$A$851,0)),4)="4.1 ",LEFT(INDEX('2 Diag Ordering list'!$A$3:$A$851,MATCH('Calculations - Diagnostics'!$H75,'2 Diag Ordering list'!$A$3:$A$851,0)),4)="4.2 ",LEFT(INDEX('2 Diag Ordering list'!$A$3:$A$851,MATCH('Calculations - Diagnostics'!$H75,'2 Diag Ordering list'!$A$3:$A$851,0)),4)="5.1 ",LEFT(INDEX('2 Diag Ordering list'!$A$3:$A$851,MATCH('Calculations - Diagnostics'!$H75,'2 Diag Ordering list'!$A$3:$A$851,0)),4)="5.2 ",LEFT(INDEX('2 Diag Ordering list'!$A$3:$A$851,MATCH('Calculations - Diagnostics'!$H75,'2 Diag Ordering list'!$A$3:$A$851,0)),4)="5.3 ",LEFT(INDEX('2 Diag Ordering list'!$A$3:$A$851,MATCH('Calculations - Diagnostics'!$H75,'2 Diag Ordering list'!$A$3:$A$851,0)),4)="6.1 ",LEFT(INDEX('2 Diag Ordering list'!$A$3:$A$851,MATCH('Calculations - Diagnostics'!$H75,'2 Diag Ordering list'!$A$3:$A$851,0)),4)="6.2 ",LEFT(INDEX('2 Diag Ordering list'!$A$3:$A$851,MATCH('Calculations - Diagnostics'!$H75,'2 Diag Ordering list'!$A$3:$A$851,0)),4)="6.3 ",LEFT(INDEX('2 Diag Ordering list'!$A$3:$A$851,MATCH('Calculations - Diagnostics'!$H75,'2 Diag Ordering list'!$A$3:$A$851,0)),4)="6.4 ",LEFT(INDEX('2 Diag Ordering list'!$A$3:$A$851,MATCH('Calculations - Diagnostics'!$H75,'2 Diag Ordering list'!$A$3:$A$851,0)),4)="7.1 "),HYPERLINK("#"&amp;CELL("address",INDEX('2 Diag Ordering list'!$A$3:$A$851,MATCH('Calculations - Diagnostics'!$H75,'2 Diag Ordering list'!$A$3:$A$851,0))),INDEX('2 Diag Ordering list'!$A$3:$A$851,MATCH('Calculations - Diagnostics'!$H75,'2 Diag Ordering list'!$A$3:$A$851,0))),"")</f>
        <v/>
      </c>
      <c r="C40" s="703" t="str">
        <f t="array" aca="1" ref="C40" ca="1">IF(AND(A40="",B40=""),HYPERLINK("#"&amp;CELL("address",INDEX('2 Diag Ordering list'!$A$3:$A$851,MATCH('Calculations - Diagnostics'!$H75,'2 Diag Ordering list'!$A$3:$A$851,0))),INDEX('2 Diag Ordering list'!$A$3:$A$851,MATCH('Calculations - Diagnostics'!$H75,'2 Diag Ordering list'!$A$3:$A$851,0))),"")</f>
        <v>1.5.2 Solid culture reagents</v>
      </c>
    </row>
    <row r="41" spans="1:3" ht="17.100000000000001" customHeight="1">
      <c r="A41" s="938" t="str">
        <f t="array" aca="1" ref="A41" ca="1">IF(OR(LEFT(INDEX('2 Diag Ordering list'!$A$3:$A$851,MATCH('Calculations - Diagnostics'!$H76,'2 Diag Ordering list'!$A$3:$A$851,0)),3)="1. ",LEFT(INDEX('2 Diag Ordering list'!$A$3:$A$851,MATCH('Calculations - Diagnostics'!$H76,'2 Diag Ordering list'!$A$3:$A$851,0)),3)="2. ",LEFT(INDEX('2 Diag Ordering list'!$A$3:$A$851,MATCH('Calculations - Diagnostics'!$H76,'2 Diag Ordering list'!$A$3:$A$851,0)),3)="3. ",LEFT(INDEX('2 Diag Ordering list'!$A$3:$A$851,MATCH('Calculations - Diagnostics'!$H76,'2 Diag Ordering list'!$A$3:$A$851,0)),3)="4. ",LEFT(INDEX('2 Diag Ordering list'!$A$3:$A$851,MATCH('Calculations - Diagnostics'!$H76,'2 Diag Ordering list'!$A$3:$A$851,0)),3)="5. ",LEFT(INDEX('2 Diag Ordering list'!$A$3:$A$851,MATCH('Calculations - Diagnostics'!$H76,'2 Diag Ordering list'!$A$3:$A$851,0)),3)="6. ",LEFT(INDEX('2 Diag Ordering list'!$A$3:$A$851,MATCH('Calculations - Diagnostics'!$H76,'2 Diag Ordering list'!$A$3:$A$851,0)),3)="7. ",LEFT(INDEX('2 Diag Ordering list'!$A$3:$A$851,MATCH('Calculations - Diagnostics'!$H76,'2 Diag Ordering list'!$A$3:$A$851,0)),3)="8. ",LEFT(INDEX('2 Diag Ordering list'!$A$3:$A$851,MATCH('Calculations - Diagnostics'!$H76,'2 Diag Ordering list'!$A$3:$A$851,0)),3)="9. "),
HYPERLINK("#"&amp;CELL("address",INDEX('2 Diag Ordering list'!$A$3:$A$851,MATCH('Calculations - Diagnostics'!$H76,'2 Diag Ordering list'!$A$3:$A$851,0))),INDEX('2 Diag Ordering list'!$A$3:$A$851,MATCH('Calculations - Diagnostics'!$H76,'2 Diag Ordering list'!$A$3:$A$851,0))),"")</f>
        <v/>
      </c>
      <c r="B41" s="1143" t="str">
        <f t="array" aca="1" ref="B41" ca="1">IF(OR(LEFT(INDEX('2 Diag Ordering list'!$A$3:$A$851,MATCH('Calculations - Diagnostics'!$H76,'2 Diag Ordering list'!$A$3:$A$851,0)),4)="1.1 ",LEFT(INDEX('2 Diag Ordering list'!$A$3:$A$851,MATCH('Calculations - Diagnostics'!$H76,'2 Diag Ordering list'!$A$3:$A$851,0)),4)="1.2 ",LEFT(INDEX('2 Diag Ordering list'!$A$3:$A$851,MATCH('Calculations - Diagnostics'!$H76,'2 Diag Ordering list'!$A$3:$A$851,0)),4)="1.3 ",LEFT(INDEX('2 Diag Ordering list'!$A$3:$A$851,MATCH('Calculations - Diagnostics'!$H76,'2 Diag Ordering list'!$A$3:$A$851,0)),4)="1.4 ",LEFT(INDEX('2 Diag Ordering list'!$A$3:$A$851,MATCH('Calculations - Diagnostics'!$H76,'2 Diag Ordering list'!$A$3:$A$851,0)),4)="1.5 ",LEFT(INDEX('2 Diag Ordering list'!$A$3:$A$851,MATCH('Calculations - Diagnostics'!$H76,'2 Diag Ordering list'!$A$3:$A$851,0)),4)="1.6 ",LEFT(INDEX('2 Diag Ordering list'!$A$3:$A$851,MATCH('Calculations - Diagnostics'!$H76,'2 Diag Ordering list'!$A$3:$A$851,0)),4)="2.1 ",LEFT(INDEX('2 Diag Ordering list'!$A$3:$A$851,MATCH('Calculations - Diagnostics'!$H76,'2 Diag Ordering list'!$A$3:$A$851,0)),4)="3.1 ",LEFT(INDEX('2 Diag Ordering list'!$A$3:$A$851,MATCH('Calculations - Diagnostics'!$H76,'2 Diag Ordering list'!$A$3:$A$851,0)),4)="4.1 ",LEFT(INDEX('2 Diag Ordering list'!$A$3:$A$851,MATCH('Calculations - Diagnostics'!$H76,'2 Diag Ordering list'!$A$3:$A$851,0)),4)="4.2 ",LEFT(INDEX('2 Diag Ordering list'!$A$3:$A$851,MATCH('Calculations - Diagnostics'!$H76,'2 Diag Ordering list'!$A$3:$A$851,0)),4)="5.1 ",LEFT(INDEX('2 Diag Ordering list'!$A$3:$A$851,MATCH('Calculations - Diagnostics'!$H76,'2 Diag Ordering list'!$A$3:$A$851,0)),4)="5.2 ",LEFT(INDEX('2 Diag Ordering list'!$A$3:$A$851,MATCH('Calculations - Diagnostics'!$H76,'2 Diag Ordering list'!$A$3:$A$851,0)),4)="5.3 ",LEFT(INDEX('2 Diag Ordering list'!$A$3:$A$851,MATCH('Calculations - Diagnostics'!$H76,'2 Diag Ordering list'!$A$3:$A$851,0)),4)="6.1 ",LEFT(INDEX('2 Diag Ordering list'!$A$3:$A$851,MATCH('Calculations - Diagnostics'!$H76,'2 Diag Ordering list'!$A$3:$A$851,0)),4)="6.2 ",LEFT(INDEX('2 Diag Ordering list'!$A$3:$A$851,MATCH('Calculations - Diagnostics'!$H76,'2 Diag Ordering list'!$A$3:$A$851,0)),4)="6.3 ",LEFT(INDEX('2 Diag Ordering list'!$A$3:$A$851,MATCH('Calculations - Diagnostics'!$H76,'2 Diag Ordering list'!$A$3:$A$851,0)),4)="6.4 ",LEFT(INDEX('2 Diag Ordering list'!$A$3:$A$851,MATCH('Calculations - Diagnostics'!$H76,'2 Diag Ordering list'!$A$3:$A$851,0)),4)="7.1 "),HYPERLINK("#"&amp;CELL("address",INDEX('2 Diag Ordering list'!$A$3:$A$851,MATCH('Calculations - Diagnostics'!$H76,'2 Diag Ordering list'!$A$3:$A$851,0))),INDEX('2 Diag Ordering list'!$A$3:$A$851,MATCH('Calculations - Diagnostics'!$H76,'2 Diag Ordering list'!$A$3:$A$851,0))),"")</f>
        <v/>
      </c>
      <c r="C41" s="703" t="str">
        <f t="array" aca="1" ref="C41" ca="1">IF(AND(A41="",B41=""),HYPERLINK("#"&amp;CELL("address",INDEX('2 Diag Ordering list'!$A$3:$A$851,MATCH('Calculations - Diagnostics'!$H76,'2 Diag Ordering list'!$A$3:$A$851,0))),INDEX('2 Diag Ordering list'!$A$3:$A$851,MATCH('Calculations - Diagnostics'!$H76,'2 Diag Ordering list'!$A$3:$A$851,0))),"")</f>
        <v>1.5.3 Solid culture consumables</v>
      </c>
    </row>
    <row r="42" spans="1:3" ht="17.100000000000001" customHeight="1">
      <c r="A42" s="938" t="str">
        <f t="array" aca="1" ref="A42" ca="1">IF(OR(LEFT(INDEX('2 Diag Ordering list'!$A$3:$A$851,MATCH('Calculations - Diagnostics'!$H77,'2 Diag Ordering list'!$A$3:$A$851,0)),3)="1. ",LEFT(INDEX('2 Diag Ordering list'!$A$3:$A$851,MATCH('Calculations - Diagnostics'!$H77,'2 Diag Ordering list'!$A$3:$A$851,0)),3)="2. ",LEFT(INDEX('2 Diag Ordering list'!$A$3:$A$851,MATCH('Calculations - Diagnostics'!$H77,'2 Diag Ordering list'!$A$3:$A$851,0)),3)="3. ",LEFT(INDEX('2 Diag Ordering list'!$A$3:$A$851,MATCH('Calculations - Diagnostics'!$H77,'2 Diag Ordering list'!$A$3:$A$851,0)),3)="4. ",LEFT(INDEX('2 Diag Ordering list'!$A$3:$A$851,MATCH('Calculations - Diagnostics'!$H77,'2 Diag Ordering list'!$A$3:$A$851,0)),3)="5. ",LEFT(INDEX('2 Diag Ordering list'!$A$3:$A$851,MATCH('Calculations - Diagnostics'!$H77,'2 Diag Ordering list'!$A$3:$A$851,0)),3)="6. ",LEFT(INDEX('2 Diag Ordering list'!$A$3:$A$851,MATCH('Calculations - Diagnostics'!$H77,'2 Diag Ordering list'!$A$3:$A$851,0)),3)="7. ",LEFT(INDEX('2 Diag Ordering list'!$A$3:$A$851,MATCH('Calculations - Diagnostics'!$H77,'2 Diag Ordering list'!$A$3:$A$851,0)),3)="8. ",LEFT(INDEX('2 Diag Ordering list'!$A$3:$A$851,MATCH('Calculations - Diagnostics'!$H77,'2 Diag Ordering list'!$A$3:$A$851,0)),3)="9. "),
HYPERLINK("#"&amp;CELL("address",INDEX('2 Diag Ordering list'!$A$3:$A$851,MATCH('Calculations - Diagnostics'!$H77,'2 Diag Ordering list'!$A$3:$A$851,0))),INDEX('2 Diag Ordering list'!$A$3:$A$851,MATCH('Calculations - Diagnostics'!$H77,'2 Diag Ordering list'!$A$3:$A$851,0))),"")</f>
        <v/>
      </c>
      <c r="B42" s="1143" t="str">
        <f t="array" aca="1" ref="B42" ca="1">IF(OR(LEFT(INDEX('2 Diag Ordering list'!$A$3:$A$851,MATCH('Calculations - Diagnostics'!$H77,'2 Diag Ordering list'!$A$3:$A$851,0)),4)="1.1 ",LEFT(INDEX('2 Diag Ordering list'!$A$3:$A$851,MATCH('Calculations - Diagnostics'!$H77,'2 Diag Ordering list'!$A$3:$A$851,0)),4)="1.2 ",LEFT(INDEX('2 Diag Ordering list'!$A$3:$A$851,MATCH('Calculations - Diagnostics'!$H77,'2 Diag Ordering list'!$A$3:$A$851,0)),4)="1.3 ",LEFT(INDEX('2 Diag Ordering list'!$A$3:$A$851,MATCH('Calculations - Diagnostics'!$H77,'2 Diag Ordering list'!$A$3:$A$851,0)),4)="1.4 ",LEFT(INDEX('2 Diag Ordering list'!$A$3:$A$851,MATCH('Calculations - Diagnostics'!$H77,'2 Diag Ordering list'!$A$3:$A$851,0)),4)="1.5 ",LEFT(INDEX('2 Diag Ordering list'!$A$3:$A$851,MATCH('Calculations - Diagnostics'!$H77,'2 Diag Ordering list'!$A$3:$A$851,0)),4)="1.6 ",LEFT(INDEX('2 Diag Ordering list'!$A$3:$A$851,MATCH('Calculations - Diagnostics'!$H77,'2 Diag Ordering list'!$A$3:$A$851,0)),4)="2.1 ",LEFT(INDEX('2 Diag Ordering list'!$A$3:$A$851,MATCH('Calculations - Diagnostics'!$H77,'2 Diag Ordering list'!$A$3:$A$851,0)),4)="3.1 ",LEFT(INDEX('2 Diag Ordering list'!$A$3:$A$851,MATCH('Calculations - Diagnostics'!$H77,'2 Diag Ordering list'!$A$3:$A$851,0)),4)="4.1 ",LEFT(INDEX('2 Diag Ordering list'!$A$3:$A$851,MATCH('Calculations - Diagnostics'!$H77,'2 Diag Ordering list'!$A$3:$A$851,0)),4)="4.2 ",LEFT(INDEX('2 Diag Ordering list'!$A$3:$A$851,MATCH('Calculations - Diagnostics'!$H77,'2 Diag Ordering list'!$A$3:$A$851,0)),4)="5.1 ",LEFT(INDEX('2 Diag Ordering list'!$A$3:$A$851,MATCH('Calculations - Diagnostics'!$H77,'2 Diag Ordering list'!$A$3:$A$851,0)),4)="5.2 ",LEFT(INDEX('2 Diag Ordering list'!$A$3:$A$851,MATCH('Calculations - Diagnostics'!$H77,'2 Diag Ordering list'!$A$3:$A$851,0)),4)="5.3 ",LEFT(INDEX('2 Diag Ordering list'!$A$3:$A$851,MATCH('Calculations - Diagnostics'!$H77,'2 Diag Ordering list'!$A$3:$A$851,0)),4)="6.1 ",LEFT(INDEX('2 Diag Ordering list'!$A$3:$A$851,MATCH('Calculations - Diagnostics'!$H77,'2 Diag Ordering list'!$A$3:$A$851,0)),4)="6.2 ",LEFT(INDEX('2 Diag Ordering list'!$A$3:$A$851,MATCH('Calculations - Diagnostics'!$H77,'2 Diag Ordering list'!$A$3:$A$851,0)),4)="6.3 ",LEFT(INDEX('2 Diag Ordering list'!$A$3:$A$851,MATCH('Calculations - Diagnostics'!$H77,'2 Diag Ordering list'!$A$3:$A$851,0)),4)="6.4 ",LEFT(INDEX('2 Diag Ordering list'!$A$3:$A$851,MATCH('Calculations - Diagnostics'!$H77,'2 Diag Ordering list'!$A$3:$A$851,0)),4)="7.1 "),HYPERLINK("#"&amp;CELL("address",INDEX('2 Diag Ordering list'!$A$3:$A$851,MATCH('Calculations - Diagnostics'!$H77,'2 Diag Ordering list'!$A$3:$A$851,0))),INDEX('2 Diag Ordering list'!$A$3:$A$851,MATCH('Calculations - Diagnostics'!$H77,'2 Diag Ordering list'!$A$3:$A$851,0))),"")</f>
        <v/>
      </c>
      <c r="C42" s="703" t="str">
        <f t="array" aca="1" ref="C42" ca="1">IF(AND(A42="",B42=""),HYPERLINK("#"&amp;CELL("address",INDEX('2 Diag Ordering list'!$A$3:$A$851,MATCH('Calculations - Diagnostics'!$H77,'2 Diag Ordering list'!$A$3:$A$851,0))),INDEX('2 Diag Ordering list'!$A$3:$A$851,MATCH('Calculations - Diagnostics'!$H77,'2 Diag Ordering list'!$A$3:$A$851,0))),"")</f>
        <v>1.5.4 Liquid culture equipment</v>
      </c>
    </row>
    <row r="43" spans="1:3" ht="17.100000000000001" customHeight="1">
      <c r="A43" s="938" t="str">
        <f t="array" aca="1" ref="A43" ca="1">IF(OR(LEFT(INDEX('2 Diag Ordering list'!$A$3:$A$851,MATCH('Calculations - Diagnostics'!$H78,'2 Diag Ordering list'!$A$3:$A$851,0)),3)="1. ",LEFT(INDEX('2 Diag Ordering list'!$A$3:$A$851,MATCH('Calculations - Diagnostics'!$H78,'2 Diag Ordering list'!$A$3:$A$851,0)),3)="2. ",LEFT(INDEX('2 Diag Ordering list'!$A$3:$A$851,MATCH('Calculations - Diagnostics'!$H78,'2 Diag Ordering list'!$A$3:$A$851,0)),3)="3. ",LEFT(INDEX('2 Diag Ordering list'!$A$3:$A$851,MATCH('Calculations - Diagnostics'!$H78,'2 Diag Ordering list'!$A$3:$A$851,0)),3)="4. ",LEFT(INDEX('2 Diag Ordering list'!$A$3:$A$851,MATCH('Calculations - Diagnostics'!$H78,'2 Diag Ordering list'!$A$3:$A$851,0)),3)="5. ",LEFT(INDEX('2 Diag Ordering list'!$A$3:$A$851,MATCH('Calculations - Diagnostics'!$H78,'2 Diag Ordering list'!$A$3:$A$851,0)),3)="6. ",LEFT(INDEX('2 Diag Ordering list'!$A$3:$A$851,MATCH('Calculations - Diagnostics'!$H78,'2 Diag Ordering list'!$A$3:$A$851,0)),3)="7. ",LEFT(INDEX('2 Diag Ordering list'!$A$3:$A$851,MATCH('Calculations - Diagnostics'!$H78,'2 Diag Ordering list'!$A$3:$A$851,0)),3)="8. ",LEFT(INDEX('2 Diag Ordering list'!$A$3:$A$851,MATCH('Calculations - Diagnostics'!$H78,'2 Diag Ordering list'!$A$3:$A$851,0)),3)="9. "),
HYPERLINK("#"&amp;CELL("address",INDEX('2 Diag Ordering list'!$A$3:$A$851,MATCH('Calculations - Diagnostics'!$H78,'2 Diag Ordering list'!$A$3:$A$851,0))),INDEX('2 Diag Ordering list'!$A$3:$A$851,MATCH('Calculations - Diagnostics'!$H78,'2 Diag Ordering list'!$A$3:$A$851,0))),"")</f>
        <v/>
      </c>
      <c r="B43" s="1143" t="str">
        <f t="array" aca="1" ref="B43" ca="1">IF(OR(LEFT(INDEX('2 Diag Ordering list'!$A$3:$A$851,MATCH('Calculations - Diagnostics'!$H78,'2 Diag Ordering list'!$A$3:$A$851,0)),4)="1.1 ",LEFT(INDEX('2 Diag Ordering list'!$A$3:$A$851,MATCH('Calculations - Diagnostics'!$H78,'2 Diag Ordering list'!$A$3:$A$851,0)),4)="1.2 ",LEFT(INDEX('2 Diag Ordering list'!$A$3:$A$851,MATCH('Calculations - Diagnostics'!$H78,'2 Diag Ordering list'!$A$3:$A$851,0)),4)="1.3 ",LEFT(INDEX('2 Diag Ordering list'!$A$3:$A$851,MATCH('Calculations - Diagnostics'!$H78,'2 Diag Ordering list'!$A$3:$A$851,0)),4)="1.4 ",LEFT(INDEX('2 Diag Ordering list'!$A$3:$A$851,MATCH('Calculations - Diagnostics'!$H78,'2 Diag Ordering list'!$A$3:$A$851,0)),4)="1.5 ",LEFT(INDEX('2 Diag Ordering list'!$A$3:$A$851,MATCH('Calculations - Diagnostics'!$H78,'2 Diag Ordering list'!$A$3:$A$851,0)),4)="1.6 ",LEFT(INDEX('2 Diag Ordering list'!$A$3:$A$851,MATCH('Calculations - Diagnostics'!$H78,'2 Diag Ordering list'!$A$3:$A$851,0)),4)="2.1 ",LEFT(INDEX('2 Diag Ordering list'!$A$3:$A$851,MATCH('Calculations - Diagnostics'!$H78,'2 Diag Ordering list'!$A$3:$A$851,0)),4)="3.1 ",LEFT(INDEX('2 Diag Ordering list'!$A$3:$A$851,MATCH('Calculations - Diagnostics'!$H78,'2 Diag Ordering list'!$A$3:$A$851,0)),4)="4.1 ",LEFT(INDEX('2 Diag Ordering list'!$A$3:$A$851,MATCH('Calculations - Diagnostics'!$H78,'2 Diag Ordering list'!$A$3:$A$851,0)),4)="4.2 ",LEFT(INDEX('2 Diag Ordering list'!$A$3:$A$851,MATCH('Calculations - Diagnostics'!$H78,'2 Diag Ordering list'!$A$3:$A$851,0)),4)="5.1 ",LEFT(INDEX('2 Diag Ordering list'!$A$3:$A$851,MATCH('Calculations - Diagnostics'!$H78,'2 Diag Ordering list'!$A$3:$A$851,0)),4)="5.2 ",LEFT(INDEX('2 Diag Ordering list'!$A$3:$A$851,MATCH('Calculations - Diagnostics'!$H78,'2 Diag Ordering list'!$A$3:$A$851,0)),4)="5.3 ",LEFT(INDEX('2 Diag Ordering list'!$A$3:$A$851,MATCH('Calculations - Diagnostics'!$H78,'2 Diag Ordering list'!$A$3:$A$851,0)),4)="6.1 ",LEFT(INDEX('2 Diag Ordering list'!$A$3:$A$851,MATCH('Calculations - Diagnostics'!$H78,'2 Diag Ordering list'!$A$3:$A$851,0)),4)="6.2 ",LEFT(INDEX('2 Diag Ordering list'!$A$3:$A$851,MATCH('Calculations - Diagnostics'!$H78,'2 Diag Ordering list'!$A$3:$A$851,0)),4)="6.3 ",LEFT(INDEX('2 Diag Ordering list'!$A$3:$A$851,MATCH('Calculations - Diagnostics'!$H78,'2 Diag Ordering list'!$A$3:$A$851,0)),4)="6.4 ",LEFT(INDEX('2 Diag Ordering list'!$A$3:$A$851,MATCH('Calculations - Diagnostics'!$H78,'2 Diag Ordering list'!$A$3:$A$851,0)),4)="7.1 "),HYPERLINK("#"&amp;CELL("address",INDEX('2 Diag Ordering list'!$A$3:$A$851,MATCH('Calculations - Diagnostics'!$H78,'2 Diag Ordering list'!$A$3:$A$851,0))),INDEX('2 Diag Ordering list'!$A$3:$A$851,MATCH('Calculations - Diagnostics'!$H78,'2 Diag Ordering list'!$A$3:$A$851,0))),"")</f>
        <v/>
      </c>
      <c r="C43" s="703" t="str">
        <f t="array" aca="1" ref="C43" ca="1">IF(AND(A43="",B43=""),HYPERLINK("#"&amp;CELL("address",INDEX('2 Diag Ordering list'!$A$3:$A$851,MATCH('Calculations - Diagnostics'!$H78,'2 Diag Ordering list'!$A$3:$A$851,0))),INDEX('2 Diag Ordering list'!$A$3:$A$851,MATCH('Calculations - Diagnostics'!$H78,'2 Diag Ordering list'!$A$3:$A$851,0))),"")</f>
        <v>1.5.5 Liquid culture reagents</v>
      </c>
    </row>
    <row r="44" spans="1:3" ht="17.100000000000001" customHeight="1">
      <c r="A44" s="938" t="str">
        <f t="array" aca="1" ref="A44" ca="1">IF(OR(LEFT(INDEX('2 Diag Ordering list'!$A$3:$A$851,MATCH('Calculations - Diagnostics'!$H79,'2 Diag Ordering list'!$A$3:$A$851,0)),3)="1. ",LEFT(INDEX('2 Diag Ordering list'!$A$3:$A$851,MATCH('Calculations - Diagnostics'!$H79,'2 Diag Ordering list'!$A$3:$A$851,0)),3)="2. ",LEFT(INDEX('2 Diag Ordering list'!$A$3:$A$851,MATCH('Calculations - Diagnostics'!$H79,'2 Diag Ordering list'!$A$3:$A$851,0)),3)="3. ",LEFT(INDEX('2 Diag Ordering list'!$A$3:$A$851,MATCH('Calculations - Diagnostics'!$H79,'2 Diag Ordering list'!$A$3:$A$851,0)),3)="4. ",LEFT(INDEX('2 Diag Ordering list'!$A$3:$A$851,MATCH('Calculations - Diagnostics'!$H79,'2 Diag Ordering list'!$A$3:$A$851,0)),3)="5. ",LEFT(INDEX('2 Diag Ordering list'!$A$3:$A$851,MATCH('Calculations - Diagnostics'!$H79,'2 Diag Ordering list'!$A$3:$A$851,0)),3)="6. ",LEFT(INDEX('2 Diag Ordering list'!$A$3:$A$851,MATCH('Calculations - Diagnostics'!$H79,'2 Diag Ordering list'!$A$3:$A$851,0)),3)="7. ",LEFT(INDEX('2 Diag Ordering list'!$A$3:$A$851,MATCH('Calculations - Diagnostics'!$H79,'2 Diag Ordering list'!$A$3:$A$851,0)),3)="8. ",LEFT(INDEX('2 Diag Ordering list'!$A$3:$A$851,MATCH('Calculations - Diagnostics'!$H79,'2 Diag Ordering list'!$A$3:$A$851,0)),3)="9. "),
HYPERLINK("#"&amp;CELL("address",INDEX('2 Diag Ordering list'!$A$3:$A$851,MATCH('Calculations - Diagnostics'!$H79,'2 Diag Ordering list'!$A$3:$A$851,0))),INDEX('2 Diag Ordering list'!$A$3:$A$851,MATCH('Calculations - Diagnostics'!$H79,'2 Diag Ordering list'!$A$3:$A$851,0))),"")</f>
        <v/>
      </c>
      <c r="B44" s="1143" t="str">
        <f t="array" aca="1" ref="B44" ca="1">IF(OR(LEFT(INDEX('2 Diag Ordering list'!$A$3:$A$851,MATCH('Calculations - Diagnostics'!$H79,'2 Diag Ordering list'!$A$3:$A$851,0)),4)="1.1 ",LEFT(INDEX('2 Diag Ordering list'!$A$3:$A$851,MATCH('Calculations - Diagnostics'!$H79,'2 Diag Ordering list'!$A$3:$A$851,0)),4)="1.2 ",LEFT(INDEX('2 Diag Ordering list'!$A$3:$A$851,MATCH('Calculations - Diagnostics'!$H79,'2 Diag Ordering list'!$A$3:$A$851,0)),4)="1.3 ",LEFT(INDEX('2 Diag Ordering list'!$A$3:$A$851,MATCH('Calculations - Diagnostics'!$H79,'2 Diag Ordering list'!$A$3:$A$851,0)),4)="1.4 ",LEFT(INDEX('2 Diag Ordering list'!$A$3:$A$851,MATCH('Calculations - Diagnostics'!$H79,'2 Diag Ordering list'!$A$3:$A$851,0)),4)="1.5 ",LEFT(INDEX('2 Diag Ordering list'!$A$3:$A$851,MATCH('Calculations - Diagnostics'!$H79,'2 Diag Ordering list'!$A$3:$A$851,0)),4)="1.6 ",LEFT(INDEX('2 Diag Ordering list'!$A$3:$A$851,MATCH('Calculations - Diagnostics'!$H79,'2 Diag Ordering list'!$A$3:$A$851,0)),4)="2.1 ",LEFT(INDEX('2 Diag Ordering list'!$A$3:$A$851,MATCH('Calculations - Diagnostics'!$H79,'2 Diag Ordering list'!$A$3:$A$851,0)),4)="3.1 ",LEFT(INDEX('2 Diag Ordering list'!$A$3:$A$851,MATCH('Calculations - Diagnostics'!$H79,'2 Diag Ordering list'!$A$3:$A$851,0)),4)="4.1 ",LEFT(INDEX('2 Diag Ordering list'!$A$3:$A$851,MATCH('Calculations - Diagnostics'!$H79,'2 Diag Ordering list'!$A$3:$A$851,0)),4)="4.2 ",LEFT(INDEX('2 Diag Ordering list'!$A$3:$A$851,MATCH('Calculations - Diagnostics'!$H79,'2 Diag Ordering list'!$A$3:$A$851,0)),4)="5.1 ",LEFT(INDEX('2 Diag Ordering list'!$A$3:$A$851,MATCH('Calculations - Diagnostics'!$H79,'2 Diag Ordering list'!$A$3:$A$851,0)),4)="5.2 ",LEFT(INDEX('2 Diag Ordering list'!$A$3:$A$851,MATCH('Calculations - Diagnostics'!$H79,'2 Diag Ordering list'!$A$3:$A$851,0)),4)="5.3 ",LEFT(INDEX('2 Diag Ordering list'!$A$3:$A$851,MATCH('Calculations - Diagnostics'!$H79,'2 Diag Ordering list'!$A$3:$A$851,0)),4)="6.1 ",LEFT(INDEX('2 Diag Ordering list'!$A$3:$A$851,MATCH('Calculations - Diagnostics'!$H79,'2 Diag Ordering list'!$A$3:$A$851,0)),4)="6.2 ",LEFT(INDEX('2 Diag Ordering list'!$A$3:$A$851,MATCH('Calculations - Diagnostics'!$H79,'2 Diag Ordering list'!$A$3:$A$851,0)),4)="6.3 ",LEFT(INDEX('2 Diag Ordering list'!$A$3:$A$851,MATCH('Calculations - Diagnostics'!$H79,'2 Diag Ordering list'!$A$3:$A$851,0)),4)="6.4 ",LEFT(INDEX('2 Diag Ordering list'!$A$3:$A$851,MATCH('Calculations - Diagnostics'!$H79,'2 Diag Ordering list'!$A$3:$A$851,0)),4)="7.1 "),HYPERLINK("#"&amp;CELL("address",INDEX('2 Diag Ordering list'!$A$3:$A$851,MATCH('Calculations - Diagnostics'!$H79,'2 Diag Ordering list'!$A$3:$A$851,0))),INDEX('2 Diag Ordering list'!$A$3:$A$851,MATCH('Calculations - Diagnostics'!$H79,'2 Diag Ordering list'!$A$3:$A$851,0))),"")</f>
        <v/>
      </c>
      <c r="C44" s="703" t="str">
        <f t="array" aca="1" ref="C44" ca="1">IF(AND(A44="",B44=""),HYPERLINK("#"&amp;CELL("address",INDEX('2 Diag Ordering list'!$A$3:$A$851,MATCH('Calculations - Diagnostics'!$H79,'2 Diag Ordering list'!$A$3:$A$851,0))),INDEX('2 Diag Ordering list'!$A$3:$A$851,MATCH('Calculations - Diagnostics'!$H79,'2 Diag Ordering list'!$A$3:$A$851,0))),"")</f>
        <v>1.5.6 Liquid culture consumables</v>
      </c>
    </row>
    <row r="45" spans="1:3" ht="17.100000000000001" customHeight="1">
      <c r="A45" s="938" t="str">
        <f t="array" aca="1" ref="A45" ca="1">IF(OR(LEFT(INDEX('2 Diag Ordering list'!$A$3:$A$851,MATCH('Calculations - Diagnostics'!$H80,'2 Diag Ordering list'!$A$3:$A$851,0)),3)="1. ",LEFT(INDEX('2 Diag Ordering list'!$A$3:$A$851,MATCH('Calculations - Diagnostics'!$H80,'2 Diag Ordering list'!$A$3:$A$851,0)),3)="2. ",LEFT(INDEX('2 Diag Ordering list'!$A$3:$A$851,MATCH('Calculations - Diagnostics'!$H80,'2 Diag Ordering list'!$A$3:$A$851,0)),3)="3. ",LEFT(INDEX('2 Diag Ordering list'!$A$3:$A$851,MATCH('Calculations - Diagnostics'!$H80,'2 Diag Ordering list'!$A$3:$A$851,0)),3)="4. ",LEFT(INDEX('2 Diag Ordering list'!$A$3:$A$851,MATCH('Calculations - Diagnostics'!$H80,'2 Diag Ordering list'!$A$3:$A$851,0)),3)="5. ",LEFT(INDEX('2 Diag Ordering list'!$A$3:$A$851,MATCH('Calculations - Diagnostics'!$H80,'2 Diag Ordering list'!$A$3:$A$851,0)),3)="6. ",LEFT(INDEX('2 Diag Ordering list'!$A$3:$A$851,MATCH('Calculations - Diagnostics'!$H80,'2 Diag Ordering list'!$A$3:$A$851,0)),3)="7. ",LEFT(INDEX('2 Diag Ordering list'!$A$3:$A$851,MATCH('Calculations - Diagnostics'!$H80,'2 Diag Ordering list'!$A$3:$A$851,0)),3)="8. ",LEFT(INDEX('2 Diag Ordering list'!$A$3:$A$851,MATCH('Calculations - Diagnostics'!$H80,'2 Diag Ordering list'!$A$3:$A$851,0)),3)="9. "),
HYPERLINK("#"&amp;CELL("address",INDEX('2 Diag Ordering list'!$A$3:$A$851,MATCH('Calculations - Diagnostics'!$H80,'2 Diag Ordering list'!$A$3:$A$851,0))),INDEX('2 Diag Ordering list'!$A$3:$A$851,MATCH('Calculations - Diagnostics'!$H80,'2 Diag Ordering list'!$A$3:$A$851,0))),"")</f>
        <v/>
      </c>
      <c r="B45" s="1143" t="str">
        <f t="array" aca="1" ref="B45" ca="1">IF(OR(LEFT(INDEX('2 Diag Ordering list'!$A$3:$A$851,MATCH('Calculations - Diagnostics'!$H80,'2 Diag Ordering list'!$A$3:$A$851,0)),4)="1.1 ",LEFT(INDEX('2 Diag Ordering list'!$A$3:$A$851,MATCH('Calculations - Diagnostics'!$H80,'2 Diag Ordering list'!$A$3:$A$851,0)),4)="1.2 ",LEFT(INDEX('2 Diag Ordering list'!$A$3:$A$851,MATCH('Calculations - Diagnostics'!$H80,'2 Diag Ordering list'!$A$3:$A$851,0)),4)="1.3 ",LEFT(INDEX('2 Diag Ordering list'!$A$3:$A$851,MATCH('Calculations - Diagnostics'!$H80,'2 Diag Ordering list'!$A$3:$A$851,0)),4)="1.4 ",LEFT(INDEX('2 Diag Ordering list'!$A$3:$A$851,MATCH('Calculations - Diagnostics'!$H80,'2 Diag Ordering list'!$A$3:$A$851,0)),4)="1.5 ",LEFT(INDEX('2 Diag Ordering list'!$A$3:$A$851,MATCH('Calculations - Diagnostics'!$H80,'2 Diag Ordering list'!$A$3:$A$851,0)),4)="1.6 ",LEFT(INDEX('2 Diag Ordering list'!$A$3:$A$851,MATCH('Calculations - Diagnostics'!$H80,'2 Diag Ordering list'!$A$3:$A$851,0)),4)="2.1 ",LEFT(INDEX('2 Diag Ordering list'!$A$3:$A$851,MATCH('Calculations - Diagnostics'!$H80,'2 Diag Ordering list'!$A$3:$A$851,0)),4)="3.1 ",LEFT(INDEX('2 Diag Ordering list'!$A$3:$A$851,MATCH('Calculations - Diagnostics'!$H80,'2 Diag Ordering list'!$A$3:$A$851,0)),4)="4.1 ",LEFT(INDEX('2 Diag Ordering list'!$A$3:$A$851,MATCH('Calculations - Diagnostics'!$H80,'2 Diag Ordering list'!$A$3:$A$851,0)),4)="4.2 ",LEFT(INDEX('2 Diag Ordering list'!$A$3:$A$851,MATCH('Calculations - Diagnostics'!$H80,'2 Diag Ordering list'!$A$3:$A$851,0)),4)="5.1 ",LEFT(INDEX('2 Diag Ordering list'!$A$3:$A$851,MATCH('Calculations - Diagnostics'!$H80,'2 Diag Ordering list'!$A$3:$A$851,0)),4)="5.2 ",LEFT(INDEX('2 Diag Ordering list'!$A$3:$A$851,MATCH('Calculations - Diagnostics'!$H80,'2 Diag Ordering list'!$A$3:$A$851,0)),4)="5.3 ",LEFT(INDEX('2 Diag Ordering list'!$A$3:$A$851,MATCH('Calculations - Diagnostics'!$H80,'2 Diag Ordering list'!$A$3:$A$851,0)),4)="6.1 ",LEFT(INDEX('2 Diag Ordering list'!$A$3:$A$851,MATCH('Calculations - Diagnostics'!$H80,'2 Diag Ordering list'!$A$3:$A$851,0)),4)="6.2 ",LEFT(INDEX('2 Diag Ordering list'!$A$3:$A$851,MATCH('Calculations - Diagnostics'!$H80,'2 Diag Ordering list'!$A$3:$A$851,0)),4)="6.3 ",LEFT(INDEX('2 Diag Ordering list'!$A$3:$A$851,MATCH('Calculations - Diagnostics'!$H80,'2 Diag Ordering list'!$A$3:$A$851,0)),4)="6.4 ",LEFT(INDEX('2 Diag Ordering list'!$A$3:$A$851,MATCH('Calculations - Diagnostics'!$H80,'2 Diag Ordering list'!$A$3:$A$851,0)),4)="7.1 "),HYPERLINK("#"&amp;CELL("address",INDEX('2 Diag Ordering list'!$A$3:$A$851,MATCH('Calculations - Diagnostics'!$H80,'2 Diag Ordering list'!$A$3:$A$851,0))),INDEX('2 Diag Ordering list'!$A$3:$A$851,MATCH('Calculations - Diagnostics'!$H80,'2 Diag Ordering list'!$A$3:$A$851,0))),"")</f>
        <v/>
      </c>
      <c r="C45" s="703" t="str">
        <f t="array" aca="1" ref="C45" ca="1">IF(AND(A45="",B45=""),HYPERLINK("#"&amp;CELL("address",INDEX('2 Diag Ordering list'!$A$3:$A$851,MATCH('Calculations - Diagnostics'!$H80,'2 Diag Ordering list'!$A$3:$A$851,0))),INDEX('2 Diag Ordering list'!$A$3:$A$851,MATCH('Calculations - Diagnostics'!$H80,'2 Diag Ordering list'!$A$3:$A$851,0))),"")</f>
        <v>1.5.7 Solid and liquid culture DST: FLD pure substances</v>
      </c>
    </row>
    <row r="46" spans="1:3" ht="17.100000000000001" customHeight="1">
      <c r="A46" s="938" t="str">
        <f t="array" aca="1" ref="A46" ca="1">IF(OR(LEFT(INDEX('2 Diag Ordering list'!$A$3:$A$851,MATCH('Calculations - Diagnostics'!$H81,'2 Diag Ordering list'!$A$3:$A$851,0)),3)="1. ",LEFT(INDEX('2 Diag Ordering list'!$A$3:$A$851,MATCH('Calculations - Diagnostics'!$H81,'2 Diag Ordering list'!$A$3:$A$851,0)),3)="2. ",LEFT(INDEX('2 Diag Ordering list'!$A$3:$A$851,MATCH('Calculations - Diagnostics'!$H81,'2 Diag Ordering list'!$A$3:$A$851,0)),3)="3. ",LEFT(INDEX('2 Diag Ordering list'!$A$3:$A$851,MATCH('Calculations - Diagnostics'!$H81,'2 Diag Ordering list'!$A$3:$A$851,0)),3)="4. ",LEFT(INDEX('2 Diag Ordering list'!$A$3:$A$851,MATCH('Calculations - Diagnostics'!$H81,'2 Diag Ordering list'!$A$3:$A$851,0)),3)="5. ",LEFT(INDEX('2 Diag Ordering list'!$A$3:$A$851,MATCH('Calculations - Diagnostics'!$H81,'2 Diag Ordering list'!$A$3:$A$851,0)),3)="6. ",LEFT(INDEX('2 Diag Ordering list'!$A$3:$A$851,MATCH('Calculations - Diagnostics'!$H81,'2 Diag Ordering list'!$A$3:$A$851,0)),3)="7. ",LEFT(INDEX('2 Diag Ordering list'!$A$3:$A$851,MATCH('Calculations - Diagnostics'!$H81,'2 Diag Ordering list'!$A$3:$A$851,0)),3)="8. ",LEFT(INDEX('2 Diag Ordering list'!$A$3:$A$851,MATCH('Calculations - Diagnostics'!$H81,'2 Diag Ordering list'!$A$3:$A$851,0)),3)="9. "),
HYPERLINK("#"&amp;CELL("address",INDEX('2 Diag Ordering list'!$A$3:$A$851,MATCH('Calculations - Diagnostics'!$H81,'2 Diag Ordering list'!$A$3:$A$851,0))),INDEX('2 Diag Ordering list'!$A$3:$A$851,MATCH('Calculations - Diagnostics'!$H81,'2 Diag Ordering list'!$A$3:$A$851,0))),"")</f>
        <v/>
      </c>
      <c r="B46" s="1143" t="str">
        <f t="array" aca="1" ref="B46" ca="1">IF(OR(LEFT(INDEX('2 Diag Ordering list'!$A$3:$A$851,MATCH('Calculations - Diagnostics'!$H81,'2 Diag Ordering list'!$A$3:$A$851,0)),4)="1.1 ",LEFT(INDEX('2 Diag Ordering list'!$A$3:$A$851,MATCH('Calculations - Diagnostics'!$H81,'2 Diag Ordering list'!$A$3:$A$851,0)),4)="1.2 ",LEFT(INDEX('2 Diag Ordering list'!$A$3:$A$851,MATCH('Calculations - Diagnostics'!$H81,'2 Diag Ordering list'!$A$3:$A$851,0)),4)="1.3 ",LEFT(INDEX('2 Diag Ordering list'!$A$3:$A$851,MATCH('Calculations - Diagnostics'!$H81,'2 Diag Ordering list'!$A$3:$A$851,0)),4)="1.4 ",LEFT(INDEX('2 Diag Ordering list'!$A$3:$A$851,MATCH('Calculations - Diagnostics'!$H81,'2 Diag Ordering list'!$A$3:$A$851,0)),4)="1.5 ",LEFT(INDEX('2 Diag Ordering list'!$A$3:$A$851,MATCH('Calculations - Diagnostics'!$H81,'2 Diag Ordering list'!$A$3:$A$851,0)),4)="1.6 ",LEFT(INDEX('2 Diag Ordering list'!$A$3:$A$851,MATCH('Calculations - Diagnostics'!$H81,'2 Diag Ordering list'!$A$3:$A$851,0)),4)="2.1 ",LEFT(INDEX('2 Diag Ordering list'!$A$3:$A$851,MATCH('Calculations - Diagnostics'!$H81,'2 Diag Ordering list'!$A$3:$A$851,0)),4)="3.1 ",LEFT(INDEX('2 Diag Ordering list'!$A$3:$A$851,MATCH('Calculations - Diagnostics'!$H81,'2 Diag Ordering list'!$A$3:$A$851,0)),4)="4.1 ",LEFT(INDEX('2 Diag Ordering list'!$A$3:$A$851,MATCH('Calculations - Diagnostics'!$H81,'2 Diag Ordering list'!$A$3:$A$851,0)),4)="4.2 ",LEFT(INDEX('2 Diag Ordering list'!$A$3:$A$851,MATCH('Calculations - Diagnostics'!$H81,'2 Diag Ordering list'!$A$3:$A$851,0)),4)="5.1 ",LEFT(INDEX('2 Diag Ordering list'!$A$3:$A$851,MATCH('Calculations - Diagnostics'!$H81,'2 Diag Ordering list'!$A$3:$A$851,0)),4)="5.2 ",LEFT(INDEX('2 Diag Ordering list'!$A$3:$A$851,MATCH('Calculations - Diagnostics'!$H81,'2 Diag Ordering list'!$A$3:$A$851,0)),4)="5.3 ",LEFT(INDEX('2 Diag Ordering list'!$A$3:$A$851,MATCH('Calculations - Diagnostics'!$H81,'2 Diag Ordering list'!$A$3:$A$851,0)),4)="6.1 ",LEFT(INDEX('2 Diag Ordering list'!$A$3:$A$851,MATCH('Calculations - Diagnostics'!$H81,'2 Diag Ordering list'!$A$3:$A$851,0)),4)="6.2 ",LEFT(INDEX('2 Diag Ordering list'!$A$3:$A$851,MATCH('Calculations - Diagnostics'!$H81,'2 Diag Ordering list'!$A$3:$A$851,0)),4)="6.3 ",LEFT(INDEX('2 Diag Ordering list'!$A$3:$A$851,MATCH('Calculations - Diagnostics'!$H81,'2 Diag Ordering list'!$A$3:$A$851,0)),4)="6.4 ",LEFT(INDEX('2 Diag Ordering list'!$A$3:$A$851,MATCH('Calculations - Diagnostics'!$H81,'2 Diag Ordering list'!$A$3:$A$851,0)),4)="7.1 "),HYPERLINK("#"&amp;CELL("address",INDEX('2 Diag Ordering list'!$A$3:$A$851,MATCH('Calculations - Diagnostics'!$H81,'2 Diag Ordering list'!$A$3:$A$851,0))),INDEX('2 Diag Ordering list'!$A$3:$A$851,MATCH('Calculations - Diagnostics'!$H81,'2 Diag Ordering list'!$A$3:$A$851,0))),"")</f>
        <v/>
      </c>
      <c r="C46" s="702" t="str">
        <f t="array" aca="1" ref="C46" ca="1">IF(AND(A46="",B46=""),HYPERLINK("#"&amp;CELL("address",INDEX('2 Diag Ordering list'!$A$3:$A$851,MATCH('Calculations - Diagnostics'!$H81,'2 Diag Ordering list'!$A$3:$A$851,0))),INDEX('2 Diag Ordering list'!$A$3:$A$851,MATCH('Calculations - Diagnostics'!$H81,'2 Diag Ordering list'!$A$3:$A$851,0))),"")</f>
        <v>1.5.8 Solid and liquid culture DST: SLD pure substances</v>
      </c>
    </row>
    <row r="47" spans="1:3" ht="17.100000000000001" customHeight="1">
      <c r="A47" s="938" t="str">
        <f t="array" aca="1" ref="A47" ca="1">IF(OR(LEFT(INDEX('2 Diag Ordering list'!$A$3:$A$851,MATCH('Calculations - Diagnostics'!$H82,'2 Diag Ordering list'!$A$3:$A$851,0)),3)="1. ",LEFT(INDEX('2 Diag Ordering list'!$A$3:$A$851,MATCH('Calculations - Diagnostics'!$H82,'2 Diag Ordering list'!$A$3:$A$851,0)),3)="2. ",LEFT(INDEX('2 Diag Ordering list'!$A$3:$A$851,MATCH('Calculations - Diagnostics'!$H82,'2 Diag Ordering list'!$A$3:$A$851,0)),3)="3. ",LEFT(INDEX('2 Diag Ordering list'!$A$3:$A$851,MATCH('Calculations - Diagnostics'!$H82,'2 Diag Ordering list'!$A$3:$A$851,0)),3)="4. ",LEFT(INDEX('2 Diag Ordering list'!$A$3:$A$851,MATCH('Calculations - Diagnostics'!$H82,'2 Diag Ordering list'!$A$3:$A$851,0)),3)="5. ",LEFT(INDEX('2 Diag Ordering list'!$A$3:$A$851,MATCH('Calculations - Diagnostics'!$H82,'2 Diag Ordering list'!$A$3:$A$851,0)),3)="6. ",LEFT(INDEX('2 Diag Ordering list'!$A$3:$A$851,MATCH('Calculations - Diagnostics'!$H82,'2 Diag Ordering list'!$A$3:$A$851,0)),3)="7. ",LEFT(INDEX('2 Diag Ordering list'!$A$3:$A$851,MATCH('Calculations - Diagnostics'!$H82,'2 Diag Ordering list'!$A$3:$A$851,0)),3)="8. ",LEFT(INDEX('2 Diag Ordering list'!$A$3:$A$851,MATCH('Calculations - Diagnostics'!$H82,'2 Diag Ordering list'!$A$3:$A$851,0)),3)="9. "),
HYPERLINK("#"&amp;CELL("address",INDEX('2 Diag Ordering list'!$A$3:$A$851,MATCH('Calculations - Diagnostics'!$H82,'2 Diag Ordering list'!$A$3:$A$851,0))),INDEX('2 Diag Ordering list'!$A$3:$A$851,MATCH('Calculations - Diagnostics'!$H82,'2 Diag Ordering list'!$A$3:$A$851,0))),"")</f>
        <v/>
      </c>
      <c r="B47" s="1149" t="str">
        <f t="array" aca="1" ref="B47" ca="1">IF(OR(LEFT(INDEX('2 Diag Ordering list'!$A$3:$A$851,MATCH('Calculations - Diagnostics'!$H82,'2 Diag Ordering list'!$A$3:$A$851,0)),4)="1.1 ",LEFT(INDEX('2 Diag Ordering list'!$A$3:$A$851,MATCH('Calculations - Diagnostics'!$H82,'2 Diag Ordering list'!$A$3:$A$851,0)),4)="1.2 ",LEFT(INDEX('2 Diag Ordering list'!$A$3:$A$851,MATCH('Calculations - Diagnostics'!$H82,'2 Diag Ordering list'!$A$3:$A$851,0)),4)="1.3 ",LEFT(INDEX('2 Diag Ordering list'!$A$3:$A$851,MATCH('Calculations - Diagnostics'!$H82,'2 Diag Ordering list'!$A$3:$A$851,0)),4)="1.4 ",LEFT(INDEX('2 Diag Ordering list'!$A$3:$A$851,MATCH('Calculations - Diagnostics'!$H82,'2 Diag Ordering list'!$A$3:$A$851,0)),4)="1.5 ",LEFT(INDEX('2 Diag Ordering list'!$A$3:$A$851,MATCH('Calculations - Diagnostics'!$H82,'2 Diag Ordering list'!$A$3:$A$851,0)),4)="1.6 ",LEFT(INDEX('2 Diag Ordering list'!$A$3:$A$851,MATCH('Calculations - Diagnostics'!$H82,'2 Diag Ordering list'!$A$3:$A$851,0)),4)="2.1 ",LEFT(INDEX('2 Diag Ordering list'!$A$3:$A$851,MATCH('Calculations - Diagnostics'!$H82,'2 Diag Ordering list'!$A$3:$A$851,0)),4)="3.1 ",LEFT(INDEX('2 Diag Ordering list'!$A$3:$A$851,MATCH('Calculations - Diagnostics'!$H82,'2 Diag Ordering list'!$A$3:$A$851,0)),4)="4.1 ",LEFT(INDEX('2 Diag Ordering list'!$A$3:$A$851,MATCH('Calculations - Diagnostics'!$H82,'2 Diag Ordering list'!$A$3:$A$851,0)),4)="4.2 ",LEFT(INDEX('2 Diag Ordering list'!$A$3:$A$851,MATCH('Calculations - Diagnostics'!$H82,'2 Diag Ordering list'!$A$3:$A$851,0)),4)="5.1 ",LEFT(INDEX('2 Diag Ordering list'!$A$3:$A$851,MATCH('Calculations - Diagnostics'!$H82,'2 Diag Ordering list'!$A$3:$A$851,0)),4)="5.2 ",LEFT(INDEX('2 Diag Ordering list'!$A$3:$A$851,MATCH('Calculations - Diagnostics'!$H82,'2 Diag Ordering list'!$A$3:$A$851,0)),4)="5.3 ",LEFT(INDEX('2 Diag Ordering list'!$A$3:$A$851,MATCH('Calculations - Diagnostics'!$H82,'2 Diag Ordering list'!$A$3:$A$851,0)),4)="6.1 ",LEFT(INDEX('2 Diag Ordering list'!$A$3:$A$851,MATCH('Calculations - Diagnostics'!$H82,'2 Diag Ordering list'!$A$3:$A$851,0)),4)="6.2 ",LEFT(INDEX('2 Diag Ordering list'!$A$3:$A$851,MATCH('Calculations - Diagnostics'!$H82,'2 Diag Ordering list'!$A$3:$A$851,0)),4)="6.3 ",LEFT(INDEX('2 Diag Ordering list'!$A$3:$A$851,MATCH('Calculations - Diagnostics'!$H82,'2 Diag Ordering list'!$A$3:$A$851,0)),4)="6.4 ",LEFT(INDEX('2 Diag Ordering list'!$A$3:$A$851,MATCH('Calculations - Diagnostics'!$H82,'2 Diag Ordering list'!$A$3:$A$851,0)),4)="7.1 "),HYPERLINK("#"&amp;CELL("address",INDEX('2 Diag Ordering list'!$A$3:$A$851,MATCH('Calculations - Diagnostics'!$H82,'2 Diag Ordering list'!$A$3:$A$851,0))),INDEX('2 Diag Ordering list'!$A$3:$A$851,MATCH('Calculations - Diagnostics'!$H82,'2 Diag Ordering list'!$A$3:$A$851,0))),"")</f>
        <v>1.6 MTB IDENTIFICATION</v>
      </c>
      <c r="C47" s="1155" t="str">
        <f t="array" aca="1" ref="C47" ca="1">IF(AND(A47="",B47=""),HYPERLINK("#"&amp;CELL("address",INDEX('2 Diag Ordering list'!$A$3:$A$851,MATCH('Calculations - Diagnostics'!$H82,'2 Diag Ordering list'!$A$3:$A$851,0))),INDEX('2 Diag Ordering list'!$A$3:$A$851,MATCH('Calculations - Diagnostics'!$H82,'2 Diag Ordering list'!$A$3:$A$851,0))),"")</f>
        <v/>
      </c>
    </row>
    <row r="48" spans="1:3" ht="17.100000000000001" customHeight="1" thickBot="1">
      <c r="A48" s="1153" t="str">
        <f t="array" aca="1" ref="A48" ca="1">IF(OR(LEFT(INDEX('2 Diag Ordering list'!$A$3:$A$851,MATCH('Calculations - Diagnostics'!$H83,'2 Diag Ordering list'!$A$3:$A$851,0)),3)="1. ",LEFT(INDEX('2 Diag Ordering list'!$A$3:$A$851,MATCH('Calculations - Diagnostics'!$H83,'2 Diag Ordering list'!$A$3:$A$851,0)),3)="2. ",LEFT(INDEX('2 Diag Ordering list'!$A$3:$A$851,MATCH('Calculations - Diagnostics'!$H83,'2 Diag Ordering list'!$A$3:$A$851,0)),3)="3. ",LEFT(INDEX('2 Diag Ordering list'!$A$3:$A$851,MATCH('Calculations - Diagnostics'!$H83,'2 Diag Ordering list'!$A$3:$A$851,0)),3)="4. ",LEFT(INDEX('2 Diag Ordering list'!$A$3:$A$851,MATCH('Calculations - Diagnostics'!$H83,'2 Diag Ordering list'!$A$3:$A$851,0)),3)="5. ",LEFT(INDEX('2 Diag Ordering list'!$A$3:$A$851,MATCH('Calculations - Diagnostics'!$H83,'2 Diag Ordering list'!$A$3:$A$851,0)),3)="6. ",LEFT(INDEX('2 Diag Ordering list'!$A$3:$A$851,MATCH('Calculations - Diagnostics'!$H83,'2 Diag Ordering list'!$A$3:$A$851,0)),3)="7. ",LEFT(INDEX('2 Diag Ordering list'!$A$3:$A$851,MATCH('Calculations - Diagnostics'!$H83,'2 Diag Ordering list'!$A$3:$A$851,0)),3)="8. ",LEFT(INDEX('2 Diag Ordering list'!$A$3:$A$851,MATCH('Calculations - Diagnostics'!$H83,'2 Diag Ordering list'!$A$3:$A$851,0)),3)="9. "),
HYPERLINK("#"&amp;CELL("address",INDEX('2 Diag Ordering list'!$A$3:$A$851,MATCH('Calculations - Diagnostics'!$H83,'2 Diag Ordering list'!$A$3:$A$851,0))),INDEX('2 Diag Ordering list'!$A$3:$A$851,MATCH('Calculations - Diagnostics'!$H83,'2 Diag Ordering list'!$A$3:$A$851,0))),"")</f>
        <v/>
      </c>
      <c r="B48" s="1154" t="str">
        <f t="array" aca="1" ref="B48" ca="1">IF(OR(LEFT(INDEX('2 Diag Ordering list'!$A$3:$A$851,MATCH('Calculations - Diagnostics'!$H83,'2 Diag Ordering list'!$A$3:$A$851,0)),4)="1.1 ",LEFT(INDEX('2 Diag Ordering list'!$A$3:$A$851,MATCH('Calculations - Diagnostics'!$H83,'2 Diag Ordering list'!$A$3:$A$851,0)),4)="1.2 ",LEFT(INDEX('2 Diag Ordering list'!$A$3:$A$851,MATCH('Calculations - Diagnostics'!$H83,'2 Diag Ordering list'!$A$3:$A$851,0)),4)="1.3 ",LEFT(INDEX('2 Diag Ordering list'!$A$3:$A$851,MATCH('Calculations - Diagnostics'!$H83,'2 Diag Ordering list'!$A$3:$A$851,0)),4)="1.4 ",LEFT(INDEX('2 Diag Ordering list'!$A$3:$A$851,MATCH('Calculations - Diagnostics'!$H83,'2 Diag Ordering list'!$A$3:$A$851,0)),4)="1.5 ",LEFT(INDEX('2 Diag Ordering list'!$A$3:$A$851,MATCH('Calculations - Diagnostics'!$H83,'2 Diag Ordering list'!$A$3:$A$851,0)),4)="1.6 ",LEFT(INDEX('2 Diag Ordering list'!$A$3:$A$851,MATCH('Calculations - Diagnostics'!$H83,'2 Diag Ordering list'!$A$3:$A$851,0)),4)="2.1 ",LEFT(INDEX('2 Diag Ordering list'!$A$3:$A$851,MATCH('Calculations - Diagnostics'!$H83,'2 Diag Ordering list'!$A$3:$A$851,0)),4)="3.1 ",LEFT(INDEX('2 Diag Ordering list'!$A$3:$A$851,MATCH('Calculations - Diagnostics'!$H83,'2 Diag Ordering list'!$A$3:$A$851,0)),4)="4.1 ",LEFT(INDEX('2 Diag Ordering list'!$A$3:$A$851,MATCH('Calculations - Diagnostics'!$H83,'2 Diag Ordering list'!$A$3:$A$851,0)),4)="4.2 ",LEFT(INDEX('2 Diag Ordering list'!$A$3:$A$851,MATCH('Calculations - Diagnostics'!$H83,'2 Diag Ordering list'!$A$3:$A$851,0)),4)="5.1 ",LEFT(INDEX('2 Diag Ordering list'!$A$3:$A$851,MATCH('Calculations - Diagnostics'!$H83,'2 Diag Ordering list'!$A$3:$A$851,0)),4)="5.2 ",LEFT(INDEX('2 Diag Ordering list'!$A$3:$A$851,MATCH('Calculations - Diagnostics'!$H83,'2 Diag Ordering list'!$A$3:$A$851,0)),4)="5.3 ",LEFT(INDEX('2 Diag Ordering list'!$A$3:$A$851,MATCH('Calculations - Diagnostics'!$H83,'2 Diag Ordering list'!$A$3:$A$851,0)),4)="6.1 ",LEFT(INDEX('2 Diag Ordering list'!$A$3:$A$851,MATCH('Calculations - Diagnostics'!$H83,'2 Diag Ordering list'!$A$3:$A$851,0)),4)="6.2 ",LEFT(INDEX('2 Diag Ordering list'!$A$3:$A$851,MATCH('Calculations - Diagnostics'!$H83,'2 Diag Ordering list'!$A$3:$A$851,0)),4)="6.3 ",LEFT(INDEX('2 Diag Ordering list'!$A$3:$A$851,MATCH('Calculations - Diagnostics'!$H83,'2 Diag Ordering list'!$A$3:$A$851,0)),4)="6.4 ",LEFT(INDEX('2 Diag Ordering list'!$A$3:$A$851,MATCH('Calculations - Diagnostics'!$H83,'2 Diag Ordering list'!$A$3:$A$851,0)),4)="7.1 "),HYPERLINK("#"&amp;CELL("address",INDEX('2 Diag Ordering list'!$A$3:$A$851,MATCH('Calculations - Diagnostics'!$H83,'2 Diag Ordering list'!$A$3:$A$851,0))),INDEX('2 Diag Ordering list'!$A$3:$A$851,MATCH('Calculations - Diagnostics'!$H83,'2 Diag Ordering list'!$A$3:$A$851,0))),"")</f>
        <v/>
      </c>
      <c r="C48" s="705" t="str">
        <f t="array" aca="1" ref="C48" ca="1">IF(AND(A48="",B48=""),HYPERLINK("#"&amp;CELL("address",INDEX('2 Diag Ordering list'!$A$3:$A$851,MATCH('Calculations - Diagnostics'!$H83,'2 Diag Ordering list'!$A$3:$A$851,0))),INDEX('2 Diag Ordering list'!$A$3:$A$851,MATCH('Calculations - Diagnostics'!$H83,'2 Diag Ordering list'!$A$3:$A$851,0))),"")</f>
        <v>1.6.1 MTB Identification Rapid test</v>
      </c>
    </row>
    <row r="49" spans="1:3" ht="17.100000000000001" customHeight="1">
      <c r="A49" s="1147" t="str">
        <f t="array" aca="1" ref="A49" ca="1">IF(OR(LEFT(INDEX('2 Diag Ordering list'!$A$3:$A$851,MATCH('Calculations - Diagnostics'!$H84,'2 Diag Ordering list'!$A$3:$A$851,0)),3)="1. ",LEFT(INDEX('2 Diag Ordering list'!$A$3:$A$851,MATCH('Calculations - Diagnostics'!$H84,'2 Diag Ordering list'!$A$3:$A$851,0)),3)="2. ",LEFT(INDEX('2 Diag Ordering list'!$A$3:$A$851,MATCH('Calculations - Diagnostics'!$H84,'2 Diag Ordering list'!$A$3:$A$851,0)),3)="3. ",LEFT(INDEX('2 Diag Ordering list'!$A$3:$A$851,MATCH('Calculations - Diagnostics'!$H84,'2 Diag Ordering list'!$A$3:$A$851,0)),3)="4. ",LEFT(INDEX('2 Diag Ordering list'!$A$3:$A$851,MATCH('Calculations - Diagnostics'!$H84,'2 Diag Ordering list'!$A$3:$A$851,0)),3)="5. ",LEFT(INDEX('2 Diag Ordering list'!$A$3:$A$851,MATCH('Calculations - Diagnostics'!$H84,'2 Diag Ordering list'!$A$3:$A$851,0)),3)="6. ",LEFT(INDEX('2 Diag Ordering list'!$A$3:$A$851,MATCH('Calculations - Diagnostics'!$H84,'2 Diag Ordering list'!$A$3:$A$851,0)),3)="7. ",LEFT(INDEX('2 Diag Ordering list'!$A$3:$A$851,MATCH('Calculations - Diagnostics'!$H84,'2 Diag Ordering list'!$A$3:$A$851,0)),3)="8. ",LEFT(INDEX('2 Diag Ordering list'!$A$3:$A$851,MATCH('Calculations - Diagnostics'!$H84,'2 Diag Ordering list'!$A$3:$A$851,0)),3)="9. "),
HYPERLINK("#"&amp;CELL("address",INDEX('2 Diag Ordering list'!$A$3:$A$851,MATCH('Calculations - Diagnostics'!$H84,'2 Diag Ordering list'!$A$3:$A$851,0))),INDEX('2 Diag Ordering list'!$A$3:$A$851,MATCH('Calculations - Diagnostics'!$H84,'2 Diag Ordering list'!$A$3:$A$851,0))),"")</f>
        <v xml:space="preserve">2. DETECTION OF LATENT TB </v>
      </c>
      <c r="B49" s="1152" t="str">
        <f t="array" aca="1" ref="B49" ca="1">IF(OR(LEFT(INDEX('2 Diag Ordering list'!$A$3:$A$851,MATCH('Calculations - Diagnostics'!$H84,'2 Diag Ordering list'!$A$3:$A$851,0)),4)="1.1 ",LEFT(INDEX('2 Diag Ordering list'!$A$3:$A$851,MATCH('Calculations - Diagnostics'!$H84,'2 Diag Ordering list'!$A$3:$A$851,0)),4)="1.2 ",LEFT(INDEX('2 Diag Ordering list'!$A$3:$A$851,MATCH('Calculations - Diagnostics'!$H84,'2 Diag Ordering list'!$A$3:$A$851,0)),4)="1.3 ",LEFT(INDEX('2 Diag Ordering list'!$A$3:$A$851,MATCH('Calculations - Diagnostics'!$H84,'2 Diag Ordering list'!$A$3:$A$851,0)),4)="1.4 ",LEFT(INDEX('2 Diag Ordering list'!$A$3:$A$851,MATCH('Calculations - Diagnostics'!$H84,'2 Diag Ordering list'!$A$3:$A$851,0)),4)="1.5 ",LEFT(INDEX('2 Diag Ordering list'!$A$3:$A$851,MATCH('Calculations - Diagnostics'!$H84,'2 Diag Ordering list'!$A$3:$A$851,0)),4)="1.6 ",LEFT(INDEX('2 Diag Ordering list'!$A$3:$A$851,MATCH('Calculations - Diagnostics'!$H84,'2 Diag Ordering list'!$A$3:$A$851,0)),4)="2.1 ",LEFT(INDEX('2 Diag Ordering list'!$A$3:$A$851,MATCH('Calculations - Diagnostics'!$H84,'2 Diag Ordering list'!$A$3:$A$851,0)),4)="3.1 ",LEFT(INDEX('2 Diag Ordering list'!$A$3:$A$851,MATCH('Calculations - Diagnostics'!$H84,'2 Diag Ordering list'!$A$3:$A$851,0)),4)="4.1 ",LEFT(INDEX('2 Diag Ordering list'!$A$3:$A$851,MATCH('Calculations - Diagnostics'!$H84,'2 Diag Ordering list'!$A$3:$A$851,0)),4)="4.2 ",LEFT(INDEX('2 Diag Ordering list'!$A$3:$A$851,MATCH('Calculations - Diagnostics'!$H84,'2 Diag Ordering list'!$A$3:$A$851,0)),4)="5.1 ",LEFT(INDEX('2 Diag Ordering list'!$A$3:$A$851,MATCH('Calculations - Diagnostics'!$H84,'2 Diag Ordering list'!$A$3:$A$851,0)),4)="5.2 ",LEFT(INDEX('2 Diag Ordering list'!$A$3:$A$851,MATCH('Calculations - Diagnostics'!$H84,'2 Diag Ordering list'!$A$3:$A$851,0)),4)="5.3 ",LEFT(INDEX('2 Diag Ordering list'!$A$3:$A$851,MATCH('Calculations - Diagnostics'!$H84,'2 Diag Ordering list'!$A$3:$A$851,0)),4)="6.1 ",LEFT(INDEX('2 Diag Ordering list'!$A$3:$A$851,MATCH('Calculations - Diagnostics'!$H84,'2 Diag Ordering list'!$A$3:$A$851,0)),4)="6.2 ",LEFT(INDEX('2 Diag Ordering list'!$A$3:$A$851,MATCH('Calculations - Diagnostics'!$H84,'2 Diag Ordering list'!$A$3:$A$851,0)),4)="6.3 ",LEFT(INDEX('2 Diag Ordering list'!$A$3:$A$851,MATCH('Calculations - Diagnostics'!$H84,'2 Diag Ordering list'!$A$3:$A$851,0)),4)="6.4 ",LEFT(INDEX('2 Diag Ordering list'!$A$3:$A$851,MATCH('Calculations - Diagnostics'!$H84,'2 Diag Ordering list'!$A$3:$A$851,0)),4)="7.1 "),HYPERLINK("#"&amp;CELL("address",INDEX('2 Diag Ordering list'!$A$3:$A$851,MATCH('Calculations - Diagnostics'!$H84,'2 Diag Ordering list'!$A$3:$A$851,0))),INDEX('2 Diag Ordering list'!$A$3:$A$851,MATCH('Calculations - Diagnostics'!$H84,'2 Diag Ordering list'!$A$3:$A$851,0))),"")</f>
        <v/>
      </c>
      <c r="C49" s="700" t="str">
        <f t="array" aca="1" ref="C49" ca="1">IF(AND(A49="",B49=""),HYPERLINK("#"&amp;CELL("address",INDEX('2 Diag Ordering list'!$A$3:$A$851,MATCH('Calculations - Diagnostics'!$H84,'2 Diag Ordering list'!$A$3:$A$851,0))),INDEX('2 Diag Ordering list'!$A$3:$A$851,MATCH('Calculations - Diagnostics'!$H84,'2 Diag Ordering list'!$A$3:$A$851,0))),"")</f>
        <v/>
      </c>
    </row>
    <row r="50" spans="1:3" ht="17.100000000000001" customHeight="1">
      <c r="A50" s="938" t="str">
        <f t="array" aca="1" ref="A50" ca="1">IF(OR(LEFT(INDEX('2 Diag Ordering list'!$A$3:$A$851,MATCH('Calculations - Diagnostics'!$H85,'2 Diag Ordering list'!$A$3:$A$851,0)),3)="1. ",LEFT(INDEX('2 Diag Ordering list'!$A$3:$A$851,MATCH('Calculations - Diagnostics'!$H85,'2 Diag Ordering list'!$A$3:$A$851,0)),3)="2. ",LEFT(INDEX('2 Diag Ordering list'!$A$3:$A$851,MATCH('Calculations - Diagnostics'!$H85,'2 Diag Ordering list'!$A$3:$A$851,0)),3)="3. ",LEFT(INDEX('2 Diag Ordering list'!$A$3:$A$851,MATCH('Calculations - Diagnostics'!$H85,'2 Diag Ordering list'!$A$3:$A$851,0)),3)="4. ",LEFT(INDEX('2 Diag Ordering list'!$A$3:$A$851,MATCH('Calculations - Diagnostics'!$H85,'2 Diag Ordering list'!$A$3:$A$851,0)),3)="5. ",LEFT(INDEX('2 Diag Ordering list'!$A$3:$A$851,MATCH('Calculations - Diagnostics'!$H85,'2 Diag Ordering list'!$A$3:$A$851,0)),3)="6. ",LEFT(INDEX('2 Diag Ordering list'!$A$3:$A$851,MATCH('Calculations - Diagnostics'!$H85,'2 Diag Ordering list'!$A$3:$A$851,0)),3)="7. ",LEFT(INDEX('2 Diag Ordering list'!$A$3:$A$851,MATCH('Calculations - Diagnostics'!$H85,'2 Diag Ordering list'!$A$3:$A$851,0)),3)="8. ",LEFT(INDEX('2 Diag Ordering list'!$A$3:$A$851,MATCH('Calculations - Diagnostics'!$H85,'2 Diag Ordering list'!$A$3:$A$851,0)),3)="9. "),
HYPERLINK("#"&amp;CELL("address",INDEX('2 Diag Ordering list'!$A$3:$A$851,MATCH('Calculations - Diagnostics'!$H85,'2 Diag Ordering list'!$A$3:$A$851,0))),INDEX('2 Diag Ordering list'!$A$3:$A$851,MATCH('Calculations - Diagnostics'!$H85,'2 Diag Ordering list'!$A$3:$A$851,0))),"")</f>
        <v/>
      </c>
      <c r="B50" s="1143" t="str">
        <f t="array" aca="1" ref="B50" ca="1">IF(OR(LEFT(INDEX('2 Diag Ordering list'!$A$3:$A$851,MATCH('Calculations - Diagnostics'!$H85,'2 Diag Ordering list'!$A$3:$A$851,0)),4)="1.1 ",LEFT(INDEX('2 Diag Ordering list'!$A$3:$A$851,MATCH('Calculations - Diagnostics'!$H85,'2 Diag Ordering list'!$A$3:$A$851,0)),4)="1.2 ",LEFT(INDEX('2 Diag Ordering list'!$A$3:$A$851,MATCH('Calculations - Diagnostics'!$H85,'2 Diag Ordering list'!$A$3:$A$851,0)),4)="1.3 ",LEFT(INDEX('2 Diag Ordering list'!$A$3:$A$851,MATCH('Calculations - Diagnostics'!$H85,'2 Diag Ordering list'!$A$3:$A$851,0)),4)="1.4 ",LEFT(INDEX('2 Diag Ordering list'!$A$3:$A$851,MATCH('Calculations - Diagnostics'!$H85,'2 Diag Ordering list'!$A$3:$A$851,0)),4)="1.5 ",LEFT(INDEX('2 Diag Ordering list'!$A$3:$A$851,MATCH('Calculations - Diagnostics'!$H85,'2 Diag Ordering list'!$A$3:$A$851,0)),4)="1.6 ",LEFT(INDEX('2 Diag Ordering list'!$A$3:$A$851,MATCH('Calculations - Diagnostics'!$H85,'2 Diag Ordering list'!$A$3:$A$851,0)),4)="2.1 ",LEFT(INDEX('2 Diag Ordering list'!$A$3:$A$851,MATCH('Calculations - Diagnostics'!$H85,'2 Diag Ordering list'!$A$3:$A$851,0)),4)="3.1 ",LEFT(INDEX('2 Diag Ordering list'!$A$3:$A$851,MATCH('Calculations - Diagnostics'!$H85,'2 Diag Ordering list'!$A$3:$A$851,0)),4)="4.1 ",LEFT(INDEX('2 Diag Ordering list'!$A$3:$A$851,MATCH('Calculations - Diagnostics'!$H85,'2 Diag Ordering list'!$A$3:$A$851,0)),4)="4.2 ",LEFT(INDEX('2 Diag Ordering list'!$A$3:$A$851,MATCH('Calculations - Diagnostics'!$H85,'2 Diag Ordering list'!$A$3:$A$851,0)),4)="5.1 ",LEFT(INDEX('2 Diag Ordering list'!$A$3:$A$851,MATCH('Calculations - Diagnostics'!$H85,'2 Diag Ordering list'!$A$3:$A$851,0)),4)="5.2 ",LEFT(INDEX('2 Diag Ordering list'!$A$3:$A$851,MATCH('Calculations - Diagnostics'!$H85,'2 Diag Ordering list'!$A$3:$A$851,0)),4)="5.3 ",LEFT(INDEX('2 Diag Ordering list'!$A$3:$A$851,MATCH('Calculations - Diagnostics'!$H85,'2 Diag Ordering list'!$A$3:$A$851,0)),4)="6.1 ",LEFT(INDEX('2 Diag Ordering list'!$A$3:$A$851,MATCH('Calculations - Diagnostics'!$H85,'2 Diag Ordering list'!$A$3:$A$851,0)),4)="6.2 ",LEFT(INDEX('2 Diag Ordering list'!$A$3:$A$851,MATCH('Calculations - Diagnostics'!$H85,'2 Diag Ordering list'!$A$3:$A$851,0)),4)="6.3 ",LEFT(INDEX('2 Diag Ordering list'!$A$3:$A$851,MATCH('Calculations - Diagnostics'!$H85,'2 Diag Ordering list'!$A$3:$A$851,0)),4)="6.4 ",LEFT(INDEX('2 Diag Ordering list'!$A$3:$A$851,MATCH('Calculations - Diagnostics'!$H85,'2 Diag Ordering list'!$A$3:$A$851,0)),4)="7.1 "),HYPERLINK("#"&amp;CELL("address",INDEX('2 Diag Ordering list'!$A$3:$A$851,MATCH('Calculations - Diagnostics'!$H85,'2 Diag Ordering list'!$A$3:$A$851,0))),INDEX('2 Diag Ordering list'!$A$3:$A$851,MATCH('Calculations - Diagnostics'!$H85,'2 Diag Ordering list'!$A$3:$A$851,0))),"")</f>
        <v>2.1 IGRA</v>
      </c>
      <c r="C50" s="702" t="str">
        <f t="array" aca="1" ref="C50" ca="1">IF(AND(A50="",B50=""),HYPERLINK("#"&amp;CELL("address",INDEX('2 Diag Ordering list'!$A$3:$A$851,MATCH('Calculations - Diagnostics'!$H85,'2 Diag Ordering list'!$A$3:$A$851,0))),INDEX('2 Diag Ordering list'!$A$3:$A$851,MATCH('Calculations - Diagnostics'!$H85,'2 Diag Ordering list'!$A$3:$A$851,0))),"")</f>
        <v/>
      </c>
    </row>
    <row r="51" spans="1:3" ht="17.100000000000001" customHeight="1">
      <c r="A51" s="938" t="str">
        <f t="array" aca="1" ref="A51" ca="1">IF(OR(LEFT(INDEX('2 Diag Ordering list'!$A$3:$A$851,MATCH('Calculations - Diagnostics'!$H86,'2 Diag Ordering list'!$A$3:$A$851,0)),3)="1. ",LEFT(INDEX('2 Diag Ordering list'!$A$3:$A$851,MATCH('Calculations - Diagnostics'!$H86,'2 Diag Ordering list'!$A$3:$A$851,0)),3)="2. ",LEFT(INDEX('2 Diag Ordering list'!$A$3:$A$851,MATCH('Calculations - Diagnostics'!$H86,'2 Diag Ordering list'!$A$3:$A$851,0)),3)="3. ",LEFT(INDEX('2 Diag Ordering list'!$A$3:$A$851,MATCH('Calculations - Diagnostics'!$H86,'2 Diag Ordering list'!$A$3:$A$851,0)),3)="4. ",LEFT(INDEX('2 Diag Ordering list'!$A$3:$A$851,MATCH('Calculations - Diagnostics'!$H86,'2 Diag Ordering list'!$A$3:$A$851,0)),3)="5. ",LEFT(INDEX('2 Diag Ordering list'!$A$3:$A$851,MATCH('Calculations - Diagnostics'!$H86,'2 Diag Ordering list'!$A$3:$A$851,0)),3)="6. ",LEFT(INDEX('2 Diag Ordering list'!$A$3:$A$851,MATCH('Calculations - Diagnostics'!$H86,'2 Diag Ordering list'!$A$3:$A$851,0)),3)="7. ",LEFT(INDEX('2 Diag Ordering list'!$A$3:$A$851,MATCH('Calculations - Diagnostics'!$H86,'2 Diag Ordering list'!$A$3:$A$851,0)),3)="8. ",LEFT(INDEX('2 Diag Ordering list'!$A$3:$A$851,MATCH('Calculations - Diagnostics'!$H86,'2 Diag Ordering list'!$A$3:$A$851,0)),3)="9. "),
HYPERLINK("#"&amp;CELL("address",INDEX('2 Diag Ordering list'!$A$3:$A$851,MATCH('Calculations - Diagnostics'!$H86,'2 Diag Ordering list'!$A$3:$A$851,0))),INDEX('2 Diag Ordering list'!$A$3:$A$851,MATCH('Calculations - Diagnostics'!$H86,'2 Diag Ordering list'!$A$3:$A$851,0))),"")</f>
        <v/>
      </c>
      <c r="B51" s="1143" t="str">
        <f t="array" aca="1" ref="B51" ca="1">IF(OR(LEFT(INDEX('2 Diag Ordering list'!$A$3:$A$851,MATCH('Calculations - Diagnostics'!$H86,'2 Diag Ordering list'!$A$3:$A$851,0)),4)="1.1 ",LEFT(INDEX('2 Diag Ordering list'!$A$3:$A$851,MATCH('Calculations - Diagnostics'!$H86,'2 Diag Ordering list'!$A$3:$A$851,0)),4)="1.2 ",LEFT(INDEX('2 Diag Ordering list'!$A$3:$A$851,MATCH('Calculations - Diagnostics'!$H86,'2 Diag Ordering list'!$A$3:$A$851,0)),4)="1.3 ",LEFT(INDEX('2 Diag Ordering list'!$A$3:$A$851,MATCH('Calculations - Diagnostics'!$H86,'2 Diag Ordering list'!$A$3:$A$851,0)),4)="1.4 ",LEFT(INDEX('2 Diag Ordering list'!$A$3:$A$851,MATCH('Calculations - Diagnostics'!$H86,'2 Diag Ordering list'!$A$3:$A$851,0)),4)="1.5 ",LEFT(INDEX('2 Diag Ordering list'!$A$3:$A$851,MATCH('Calculations - Diagnostics'!$H86,'2 Diag Ordering list'!$A$3:$A$851,0)),4)="1.6 ",LEFT(INDEX('2 Diag Ordering list'!$A$3:$A$851,MATCH('Calculations - Diagnostics'!$H86,'2 Diag Ordering list'!$A$3:$A$851,0)),4)="2.1 ",LEFT(INDEX('2 Diag Ordering list'!$A$3:$A$851,MATCH('Calculations - Diagnostics'!$H86,'2 Diag Ordering list'!$A$3:$A$851,0)),4)="3.1 ",LEFT(INDEX('2 Diag Ordering list'!$A$3:$A$851,MATCH('Calculations - Diagnostics'!$H86,'2 Diag Ordering list'!$A$3:$A$851,0)),4)="4.1 ",LEFT(INDEX('2 Diag Ordering list'!$A$3:$A$851,MATCH('Calculations - Diagnostics'!$H86,'2 Diag Ordering list'!$A$3:$A$851,0)),4)="4.2 ",LEFT(INDEX('2 Diag Ordering list'!$A$3:$A$851,MATCH('Calculations - Diagnostics'!$H86,'2 Diag Ordering list'!$A$3:$A$851,0)),4)="5.1 ",LEFT(INDEX('2 Diag Ordering list'!$A$3:$A$851,MATCH('Calculations - Diagnostics'!$H86,'2 Diag Ordering list'!$A$3:$A$851,0)),4)="5.2 ",LEFT(INDEX('2 Diag Ordering list'!$A$3:$A$851,MATCH('Calculations - Diagnostics'!$H86,'2 Diag Ordering list'!$A$3:$A$851,0)),4)="5.3 ",LEFT(INDEX('2 Diag Ordering list'!$A$3:$A$851,MATCH('Calculations - Diagnostics'!$H86,'2 Diag Ordering list'!$A$3:$A$851,0)),4)="6.1 ",LEFT(INDEX('2 Diag Ordering list'!$A$3:$A$851,MATCH('Calculations - Diagnostics'!$H86,'2 Diag Ordering list'!$A$3:$A$851,0)),4)="6.2 ",LEFT(INDEX('2 Diag Ordering list'!$A$3:$A$851,MATCH('Calculations - Diagnostics'!$H86,'2 Diag Ordering list'!$A$3:$A$851,0)),4)="6.3 ",LEFT(INDEX('2 Diag Ordering list'!$A$3:$A$851,MATCH('Calculations - Diagnostics'!$H86,'2 Diag Ordering list'!$A$3:$A$851,0)),4)="6.4 ",LEFT(INDEX('2 Diag Ordering list'!$A$3:$A$851,MATCH('Calculations - Diagnostics'!$H86,'2 Diag Ordering list'!$A$3:$A$851,0)),4)="7.1 "),HYPERLINK("#"&amp;CELL("address",INDEX('2 Diag Ordering list'!$A$3:$A$851,MATCH('Calculations - Diagnostics'!$H86,'2 Diag Ordering list'!$A$3:$A$851,0))),INDEX('2 Diag Ordering list'!$A$3:$A$851,MATCH('Calculations - Diagnostics'!$H86,'2 Diag Ordering list'!$A$3:$A$851,0))),"")</f>
        <v/>
      </c>
      <c r="C51" s="702" t="str">
        <f t="array" aca="1" ref="C51" ca="1">IF(AND(A51="",B51=""),HYPERLINK("#"&amp;CELL("address",INDEX('2 Diag Ordering list'!$A$3:$A$851,MATCH('Calculations - Diagnostics'!$H86,'2 Diag Ordering list'!$A$3:$A$851,0))),INDEX('2 Diag Ordering list'!$A$3:$A$851,MATCH('Calculations - Diagnostics'!$H86,'2 Diag Ordering list'!$A$3:$A$851,0))),"")</f>
        <v>2.1.1 IGRA Equipment</v>
      </c>
    </row>
    <row r="52" spans="1:3" ht="17.100000000000001" customHeight="1" thickBot="1">
      <c r="A52" s="1153" t="str">
        <f t="array" aca="1" ref="A52" ca="1">IF(OR(LEFT(INDEX('2 Diag Ordering list'!$A$3:$A$851,MATCH('Calculations - Diagnostics'!$H87,'2 Diag Ordering list'!$A$3:$A$851,0)),3)="1. ",LEFT(INDEX('2 Diag Ordering list'!$A$3:$A$851,MATCH('Calculations - Diagnostics'!$H87,'2 Diag Ordering list'!$A$3:$A$851,0)),3)="2. ",LEFT(INDEX('2 Diag Ordering list'!$A$3:$A$851,MATCH('Calculations - Diagnostics'!$H87,'2 Diag Ordering list'!$A$3:$A$851,0)),3)="3. ",LEFT(INDEX('2 Diag Ordering list'!$A$3:$A$851,MATCH('Calculations - Diagnostics'!$H87,'2 Diag Ordering list'!$A$3:$A$851,0)),3)="4. ",LEFT(INDEX('2 Diag Ordering list'!$A$3:$A$851,MATCH('Calculations - Diagnostics'!$H87,'2 Diag Ordering list'!$A$3:$A$851,0)),3)="5. ",LEFT(INDEX('2 Diag Ordering list'!$A$3:$A$851,MATCH('Calculations - Diagnostics'!$H87,'2 Diag Ordering list'!$A$3:$A$851,0)),3)="6. ",LEFT(INDEX('2 Diag Ordering list'!$A$3:$A$851,MATCH('Calculations - Diagnostics'!$H87,'2 Diag Ordering list'!$A$3:$A$851,0)),3)="7. ",LEFT(INDEX('2 Diag Ordering list'!$A$3:$A$851,MATCH('Calculations - Diagnostics'!$H87,'2 Diag Ordering list'!$A$3:$A$851,0)),3)="8. ",LEFT(INDEX('2 Diag Ordering list'!$A$3:$A$851,MATCH('Calculations - Diagnostics'!$H87,'2 Diag Ordering list'!$A$3:$A$851,0)),3)="9. "),
HYPERLINK("#"&amp;CELL("address",INDEX('2 Diag Ordering list'!$A$3:$A$851,MATCH('Calculations - Diagnostics'!$H87,'2 Diag Ordering list'!$A$3:$A$851,0))),INDEX('2 Diag Ordering list'!$A$3:$A$851,MATCH('Calculations - Diagnostics'!$H87,'2 Diag Ordering list'!$A$3:$A$851,0))),"")</f>
        <v/>
      </c>
      <c r="B52" s="1154" t="str">
        <f t="array" aca="1" ref="B52" ca="1">IF(OR(LEFT(INDEX('2 Diag Ordering list'!$A$3:$A$851,MATCH('Calculations - Diagnostics'!$H87,'2 Diag Ordering list'!$A$3:$A$851,0)),4)="1.1 ",LEFT(INDEX('2 Diag Ordering list'!$A$3:$A$851,MATCH('Calculations - Diagnostics'!$H87,'2 Diag Ordering list'!$A$3:$A$851,0)),4)="1.2 ",LEFT(INDEX('2 Diag Ordering list'!$A$3:$A$851,MATCH('Calculations - Diagnostics'!$H87,'2 Diag Ordering list'!$A$3:$A$851,0)),4)="1.3 ",LEFT(INDEX('2 Diag Ordering list'!$A$3:$A$851,MATCH('Calculations - Diagnostics'!$H87,'2 Diag Ordering list'!$A$3:$A$851,0)),4)="1.4 ",LEFT(INDEX('2 Diag Ordering list'!$A$3:$A$851,MATCH('Calculations - Diagnostics'!$H87,'2 Diag Ordering list'!$A$3:$A$851,0)),4)="1.5 ",LEFT(INDEX('2 Diag Ordering list'!$A$3:$A$851,MATCH('Calculations - Diagnostics'!$H87,'2 Diag Ordering list'!$A$3:$A$851,0)),4)="1.6 ",LEFT(INDEX('2 Diag Ordering list'!$A$3:$A$851,MATCH('Calculations - Diagnostics'!$H87,'2 Diag Ordering list'!$A$3:$A$851,0)),4)="2.1 ",LEFT(INDEX('2 Diag Ordering list'!$A$3:$A$851,MATCH('Calculations - Diagnostics'!$H87,'2 Diag Ordering list'!$A$3:$A$851,0)),4)="3.1 ",LEFT(INDEX('2 Diag Ordering list'!$A$3:$A$851,MATCH('Calculations - Diagnostics'!$H87,'2 Diag Ordering list'!$A$3:$A$851,0)),4)="4.1 ",LEFT(INDEX('2 Diag Ordering list'!$A$3:$A$851,MATCH('Calculations - Diagnostics'!$H87,'2 Diag Ordering list'!$A$3:$A$851,0)),4)="4.2 ",LEFT(INDEX('2 Diag Ordering list'!$A$3:$A$851,MATCH('Calculations - Diagnostics'!$H87,'2 Diag Ordering list'!$A$3:$A$851,0)),4)="5.1 ",LEFT(INDEX('2 Diag Ordering list'!$A$3:$A$851,MATCH('Calculations - Diagnostics'!$H87,'2 Diag Ordering list'!$A$3:$A$851,0)),4)="5.2 ",LEFT(INDEX('2 Diag Ordering list'!$A$3:$A$851,MATCH('Calculations - Diagnostics'!$H87,'2 Diag Ordering list'!$A$3:$A$851,0)),4)="5.3 ",LEFT(INDEX('2 Diag Ordering list'!$A$3:$A$851,MATCH('Calculations - Diagnostics'!$H87,'2 Diag Ordering list'!$A$3:$A$851,0)),4)="6.1 ",LEFT(INDEX('2 Diag Ordering list'!$A$3:$A$851,MATCH('Calculations - Diagnostics'!$H87,'2 Diag Ordering list'!$A$3:$A$851,0)),4)="6.2 ",LEFT(INDEX('2 Diag Ordering list'!$A$3:$A$851,MATCH('Calculations - Diagnostics'!$H87,'2 Diag Ordering list'!$A$3:$A$851,0)),4)="6.3 ",LEFT(INDEX('2 Diag Ordering list'!$A$3:$A$851,MATCH('Calculations - Diagnostics'!$H87,'2 Diag Ordering list'!$A$3:$A$851,0)),4)="6.4 ",LEFT(INDEX('2 Diag Ordering list'!$A$3:$A$851,MATCH('Calculations - Diagnostics'!$H87,'2 Diag Ordering list'!$A$3:$A$851,0)),4)="7.1 "),HYPERLINK("#"&amp;CELL("address",INDEX('2 Diag Ordering list'!$A$3:$A$851,MATCH('Calculations - Diagnostics'!$H87,'2 Diag Ordering list'!$A$3:$A$851,0))),INDEX('2 Diag Ordering list'!$A$3:$A$851,MATCH('Calculations - Diagnostics'!$H87,'2 Diag Ordering list'!$A$3:$A$851,0))),"")</f>
        <v/>
      </c>
      <c r="C52" s="705" t="str">
        <f t="array" aca="1" ref="C52" ca="1">IF(AND(A52="",B52=""),HYPERLINK("#"&amp;CELL("address",INDEX('2 Diag Ordering list'!$A$3:$A$851,MATCH('Calculations - Diagnostics'!$H87,'2 Diag Ordering list'!$A$3:$A$851,0))),INDEX('2 Diag Ordering list'!$A$3:$A$851,MATCH('Calculations - Diagnostics'!$H87,'2 Diag Ordering list'!$A$3:$A$851,0))),"")</f>
        <v>2.1.2 IGRA Testing</v>
      </c>
    </row>
    <row r="53" spans="1:3" ht="17.100000000000001" customHeight="1">
      <c r="A53" s="1147" t="str">
        <f t="array" aca="1" ref="A53" ca="1">IF(OR(LEFT(INDEX('2 Diag Ordering list'!$A$3:$A$851,MATCH('Calculations - Diagnostics'!$H88,'2 Diag Ordering list'!$A$3:$A$851,0)),3)="1. ",LEFT(INDEX('2 Diag Ordering list'!$A$3:$A$851,MATCH('Calculations - Diagnostics'!$H88,'2 Diag Ordering list'!$A$3:$A$851,0)),3)="2. ",LEFT(INDEX('2 Diag Ordering list'!$A$3:$A$851,MATCH('Calculations - Diagnostics'!$H88,'2 Diag Ordering list'!$A$3:$A$851,0)),3)="3. ",LEFT(INDEX('2 Diag Ordering list'!$A$3:$A$851,MATCH('Calculations - Diagnostics'!$H88,'2 Diag Ordering list'!$A$3:$A$851,0)),3)="4. ",LEFT(INDEX('2 Diag Ordering list'!$A$3:$A$851,MATCH('Calculations - Diagnostics'!$H88,'2 Diag Ordering list'!$A$3:$A$851,0)),3)="5. ",LEFT(INDEX('2 Diag Ordering list'!$A$3:$A$851,MATCH('Calculations - Diagnostics'!$H88,'2 Diag Ordering list'!$A$3:$A$851,0)),3)="6. ",LEFT(INDEX('2 Diag Ordering list'!$A$3:$A$851,MATCH('Calculations - Diagnostics'!$H88,'2 Diag Ordering list'!$A$3:$A$851,0)),3)="7. ",LEFT(INDEX('2 Diag Ordering list'!$A$3:$A$851,MATCH('Calculations - Diagnostics'!$H88,'2 Diag Ordering list'!$A$3:$A$851,0)),3)="8. ",LEFT(INDEX('2 Diag Ordering list'!$A$3:$A$851,MATCH('Calculations - Diagnostics'!$H88,'2 Diag Ordering list'!$A$3:$A$851,0)),3)="9. "),
HYPERLINK("#"&amp;CELL("address",INDEX('2 Diag Ordering list'!$A$3:$A$851,MATCH('Calculations - Diagnostics'!$H88,'2 Diag Ordering list'!$A$3:$A$851,0))),INDEX('2 Diag Ordering list'!$A$3:$A$851,MATCH('Calculations - Diagnostics'!$H88,'2 Diag Ordering list'!$A$3:$A$851,0))),"")</f>
        <v xml:space="preserve">3. DETECTION OF COVID-19 </v>
      </c>
      <c r="B53" s="1152" t="str">
        <f t="array" aca="1" ref="B53" ca="1">IF(OR(LEFT(INDEX('2 Diag Ordering list'!$A$3:$A$851,MATCH('Calculations - Diagnostics'!$H88,'2 Diag Ordering list'!$A$3:$A$851,0)),4)="1.1 ",LEFT(INDEX('2 Diag Ordering list'!$A$3:$A$851,MATCH('Calculations - Diagnostics'!$H88,'2 Diag Ordering list'!$A$3:$A$851,0)),4)="1.2 ",LEFT(INDEX('2 Diag Ordering list'!$A$3:$A$851,MATCH('Calculations - Diagnostics'!$H88,'2 Diag Ordering list'!$A$3:$A$851,0)),4)="1.3 ",LEFT(INDEX('2 Diag Ordering list'!$A$3:$A$851,MATCH('Calculations - Diagnostics'!$H88,'2 Diag Ordering list'!$A$3:$A$851,0)),4)="1.4 ",LEFT(INDEX('2 Diag Ordering list'!$A$3:$A$851,MATCH('Calculations - Diagnostics'!$H88,'2 Diag Ordering list'!$A$3:$A$851,0)),4)="1.5 ",LEFT(INDEX('2 Diag Ordering list'!$A$3:$A$851,MATCH('Calculations - Diagnostics'!$H88,'2 Diag Ordering list'!$A$3:$A$851,0)),4)="1.6 ",LEFT(INDEX('2 Diag Ordering list'!$A$3:$A$851,MATCH('Calculations - Diagnostics'!$H88,'2 Diag Ordering list'!$A$3:$A$851,0)),4)="2.1 ",LEFT(INDEX('2 Diag Ordering list'!$A$3:$A$851,MATCH('Calculations - Diagnostics'!$H88,'2 Diag Ordering list'!$A$3:$A$851,0)),4)="3.1 ",LEFT(INDEX('2 Diag Ordering list'!$A$3:$A$851,MATCH('Calculations - Diagnostics'!$H88,'2 Diag Ordering list'!$A$3:$A$851,0)),4)="4.1 ",LEFT(INDEX('2 Diag Ordering list'!$A$3:$A$851,MATCH('Calculations - Diagnostics'!$H88,'2 Diag Ordering list'!$A$3:$A$851,0)),4)="4.2 ",LEFT(INDEX('2 Diag Ordering list'!$A$3:$A$851,MATCH('Calculations - Diagnostics'!$H88,'2 Diag Ordering list'!$A$3:$A$851,0)),4)="5.1 ",LEFT(INDEX('2 Diag Ordering list'!$A$3:$A$851,MATCH('Calculations - Diagnostics'!$H88,'2 Diag Ordering list'!$A$3:$A$851,0)),4)="5.2 ",LEFT(INDEX('2 Diag Ordering list'!$A$3:$A$851,MATCH('Calculations - Diagnostics'!$H88,'2 Diag Ordering list'!$A$3:$A$851,0)),4)="5.3 ",LEFT(INDEX('2 Diag Ordering list'!$A$3:$A$851,MATCH('Calculations - Diagnostics'!$H88,'2 Diag Ordering list'!$A$3:$A$851,0)),4)="6.1 ",LEFT(INDEX('2 Diag Ordering list'!$A$3:$A$851,MATCH('Calculations - Diagnostics'!$H88,'2 Diag Ordering list'!$A$3:$A$851,0)),4)="6.2 ",LEFT(INDEX('2 Diag Ordering list'!$A$3:$A$851,MATCH('Calculations - Diagnostics'!$H88,'2 Diag Ordering list'!$A$3:$A$851,0)),4)="6.3 ",LEFT(INDEX('2 Diag Ordering list'!$A$3:$A$851,MATCH('Calculations - Diagnostics'!$H88,'2 Diag Ordering list'!$A$3:$A$851,0)),4)="6.4 ",LEFT(INDEX('2 Diag Ordering list'!$A$3:$A$851,MATCH('Calculations - Diagnostics'!$H88,'2 Diag Ordering list'!$A$3:$A$851,0)),4)="7.1 "),HYPERLINK("#"&amp;CELL("address",INDEX('2 Diag Ordering list'!$A$3:$A$851,MATCH('Calculations - Diagnostics'!$H88,'2 Diag Ordering list'!$A$3:$A$851,0))),INDEX('2 Diag Ordering list'!$A$3:$A$851,MATCH('Calculations - Diagnostics'!$H88,'2 Diag Ordering list'!$A$3:$A$851,0))),"")</f>
        <v/>
      </c>
      <c r="C53" s="700" t="str">
        <f t="array" aca="1" ref="C53" ca="1">IF(AND(A53="",B53=""),HYPERLINK("#"&amp;CELL("address",INDEX('2 Diag Ordering list'!$A$3:$A$851,MATCH('Calculations - Diagnostics'!$H88,'2 Diag Ordering list'!$A$3:$A$851,0))),INDEX('2 Diag Ordering list'!$A$3:$A$851,MATCH('Calculations - Diagnostics'!$H88,'2 Diag Ordering list'!$A$3:$A$851,0))),"")</f>
        <v/>
      </c>
    </row>
    <row r="54" spans="1:3" ht="17.100000000000001" customHeight="1">
      <c r="A54" s="938" t="str">
        <f t="array" aca="1" ref="A54" ca="1">IF(OR(LEFT(INDEX('2 Diag Ordering list'!$A$3:$A$851,MATCH('Calculations - Diagnostics'!$H89,'2 Diag Ordering list'!$A$3:$A$851,0)),3)="1. ",LEFT(INDEX('2 Diag Ordering list'!$A$3:$A$851,MATCH('Calculations - Diagnostics'!$H89,'2 Diag Ordering list'!$A$3:$A$851,0)),3)="2. ",LEFT(INDEX('2 Diag Ordering list'!$A$3:$A$851,MATCH('Calculations - Diagnostics'!$H89,'2 Diag Ordering list'!$A$3:$A$851,0)),3)="3. ",LEFT(INDEX('2 Diag Ordering list'!$A$3:$A$851,MATCH('Calculations - Diagnostics'!$H89,'2 Diag Ordering list'!$A$3:$A$851,0)),3)="4. ",LEFT(INDEX('2 Diag Ordering list'!$A$3:$A$851,MATCH('Calculations - Diagnostics'!$H89,'2 Diag Ordering list'!$A$3:$A$851,0)),3)="5. ",LEFT(INDEX('2 Diag Ordering list'!$A$3:$A$851,MATCH('Calculations - Diagnostics'!$H89,'2 Diag Ordering list'!$A$3:$A$851,0)),3)="6. ",LEFT(INDEX('2 Diag Ordering list'!$A$3:$A$851,MATCH('Calculations - Diagnostics'!$H89,'2 Diag Ordering list'!$A$3:$A$851,0)),3)="7. ",LEFT(INDEX('2 Diag Ordering list'!$A$3:$A$851,MATCH('Calculations - Diagnostics'!$H89,'2 Diag Ordering list'!$A$3:$A$851,0)),3)="8. ",LEFT(INDEX('2 Diag Ordering list'!$A$3:$A$851,MATCH('Calculations - Diagnostics'!$H89,'2 Diag Ordering list'!$A$3:$A$851,0)),3)="9. "),
HYPERLINK("#"&amp;CELL("address",INDEX('2 Diag Ordering list'!$A$3:$A$851,MATCH('Calculations - Diagnostics'!$H89,'2 Diag Ordering list'!$A$3:$A$851,0))),INDEX('2 Diag Ordering list'!$A$3:$A$851,MATCH('Calculations - Diagnostics'!$H89,'2 Diag Ordering list'!$A$3:$A$851,0))),"")</f>
        <v/>
      </c>
      <c r="B54" s="1143" t="str">
        <f t="array" aca="1" ref="B54" ca="1">IF(OR(LEFT(INDEX('2 Diag Ordering list'!$A$3:$A$851,MATCH('Calculations - Diagnostics'!$H89,'2 Diag Ordering list'!$A$3:$A$851,0)),4)="1.1 ",LEFT(INDEX('2 Diag Ordering list'!$A$3:$A$851,MATCH('Calculations - Diagnostics'!$H89,'2 Diag Ordering list'!$A$3:$A$851,0)),4)="1.2 ",LEFT(INDEX('2 Diag Ordering list'!$A$3:$A$851,MATCH('Calculations - Diagnostics'!$H89,'2 Diag Ordering list'!$A$3:$A$851,0)),4)="1.3 ",LEFT(INDEX('2 Diag Ordering list'!$A$3:$A$851,MATCH('Calculations - Diagnostics'!$H89,'2 Diag Ordering list'!$A$3:$A$851,0)),4)="1.4 ",LEFT(INDEX('2 Diag Ordering list'!$A$3:$A$851,MATCH('Calculations - Diagnostics'!$H89,'2 Diag Ordering list'!$A$3:$A$851,0)),4)="1.5 ",LEFT(INDEX('2 Diag Ordering list'!$A$3:$A$851,MATCH('Calculations - Diagnostics'!$H89,'2 Diag Ordering list'!$A$3:$A$851,0)),4)="1.6 ",LEFT(INDEX('2 Diag Ordering list'!$A$3:$A$851,MATCH('Calculations - Diagnostics'!$H89,'2 Diag Ordering list'!$A$3:$A$851,0)),4)="2.1 ",LEFT(INDEX('2 Diag Ordering list'!$A$3:$A$851,MATCH('Calculations - Diagnostics'!$H89,'2 Diag Ordering list'!$A$3:$A$851,0)),4)="3.1 ",LEFT(INDEX('2 Diag Ordering list'!$A$3:$A$851,MATCH('Calculations - Diagnostics'!$H89,'2 Diag Ordering list'!$A$3:$A$851,0)),4)="4.1 ",LEFT(INDEX('2 Diag Ordering list'!$A$3:$A$851,MATCH('Calculations - Diagnostics'!$H89,'2 Diag Ordering list'!$A$3:$A$851,0)),4)="4.2 ",LEFT(INDEX('2 Diag Ordering list'!$A$3:$A$851,MATCH('Calculations - Diagnostics'!$H89,'2 Diag Ordering list'!$A$3:$A$851,0)),4)="5.1 ",LEFT(INDEX('2 Diag Ordering list'!$A$3:$A$851,MATCH('Calculations - Diagnostics'!$H89,'2 Diag Ordering list'!$A$3:$A$851,0)),4)="5.2 ",LEFT(INDEX('2 Diag Ordering list'!$A$3:$A$851,MATCH('Calculations - Diagnostics'!$H89,'2 Diag Ordering list'!$A$3:$A$851,0)),4)="5.3 ",LEFT(INDEX('2 Diag Ordering list'!$A$3:$A$851,MATCH('Calculations - Diagnostics'!$H89,'2 Diag Ordering list'!$A$3:$A$851,0)),4)="6.1 ",LEFT(INDEX('2 Diag Ordering list'!$A$3:$A$851,MATCH('Calculations - Diagnostics'!$H89,'2 Diag Ordering list'!$A$3:$A$851,0)),4)="6.2 ",LEFT(INDEX('2 Diag Ordering list'!$A$3:$A$851,MATCH('Calculations - Diagnostics'!$H89,'2 Diag Ordering list'!$A$3:$A$851,0)),4)="6.3 ",LEFT(INDEX('2 Diag Ordering list'!$A$3:$A$851,MATCH('Calculations - Diagnostics'!$H89,'2 Diag Ordering list'!$A$3:$A$851,0)),4)="6.4 ",LEFT(INDEX('2 Diag Ordering list'!$A$3:$A$851,MATCH('Calculations - Diagnostics'!$H89,'2 Diag Ordering list'!$A$3:$A$851,0)),4)="7.1 "),HYPERLINK("#"&amp;CELL("address",INDEX('2 Diag Ordering list'!$A$3:$A$851,MATCH('Calculations - Diagnostics'!$H89,'2 Diag Ordering list'!$A$3:$A$851,0))),INDEX('2 Diag Ordering list'!$A$3:$A$851,MATCH('Calculations - Diagnostics'!$H89,'2 Diag Ordering list'!$A$3:$A$851,0))),"")</f>
        <v xml:space="preserve">3.1 COVID-19 </v>
      </c>
      <c r="C54" s="702" t="str">
        <f t="array" aca="1" ref="C54" ca="1">IF(AND(A54="",B54=""),HYPERLINK("#"&amp;CELL("address",INDEX('2 Diag Ordering list'!$A$3:$A$851,MATCH('Calculations - Diagnostics'!$H89,'2 Diag Ordering list'!$A$3:$A$851,0))),INDEX('2 Diag Ordering list'!$A$3:$A$851,MATCH('Calculations - Diagnostics'!$H89,'2 Diag Ordering list'!$A$3:$A$851,0))),"")</f>
        <v/>
      </c>
    </row>
    <row r="55" spans="1:3" ht="17.100000000000001" customHeight="1" thickBot="1">
      <c r="A55" s="1153" t="str">
        <f t="array" aca="1" ref="A55" ca="1">IF(OR(LEFT(INDEX('2 Diag Ordering list'!$A$3:$A$851,MATCH('Calculations - Diagnostics'!$H90,'2 Diag Ordering list'!$A$3:$A$851,0)),3)="1. ",LEFT(INDEX('2 Diag Ordering list'!$A$3:$A$851,MATCH('Calculations - Diagnostics'!$H90,'2 Diag Ordering list'!$A$3:$A$851,0)),3)="2. ",LEFT(INDEX('2 Diag Ordering list'!$A$3:$A$851,MATCH('Calculations - Diagnostics'!$H90,'2 Diag Ordering list'!$A$3:$A$851,0)),3)="3. ",LEFT(INDEX('2 Diag Ordering list'!$A$3:$A$851,MATCH('Calculations - Diagnostics'!$H90,'2 Diag Ordering list'!$A$3:$A$851,0)),3)="4. ",LEFT(INDEX('2 Diag Ordering list'!$A$3:$A$851,MATCH('Calculations - Diagnostics'!$H90,'2 Diag Ordering list'!$A$3:$A$851,0)),3)="5. ",LEFT(INDEX('2 Diag Ordering list'!$A$3:$A$851,MATCH('Calculations - Diagnostics'!$H90,'2 Diag Ordering list'!$A$3:$A$851,0)),3)="6. ",LEFT(INDEX('2 Diag Ordering list'!$A$3:$A$851,MATCH('Calculations - Diagnostics'!$H90,'2 Diag Ordering list'!$A$3:$A$851,0)),3)="7. ",LEFT(INDEX('2 Diag Ordering list'!$A$3:$A$851,MATCH('Calculations - Diagnostics'!$H90,'2 Diag Ordering list'!$A$3:$A$851,0)),3)="8. ",LEFT(INDEX('2 Diag Ordering list'!$A$3:$A$851,MATCH('Calculations - Diagnostics'!$H90,'2 Diag Ordering list'!$A$3:$A$851,0)),3)="9. "),
HYPERLINK("#"&amp;CELL("address",INDEX('2 Diag Ordering list'!$A$3:$A$851,MATCH('Calculations - Diagnostics'!$H90,'2 Diag Ordering list'!$A$3:$A$851,0))),INDEX('2 Diag Ordering list'!$A$3:$A$851,MATCH('Calculations - Diagnostics'!$H90,'2 Diag Ordering list'!$A$3:$A$851,0))),"")</f>
        <v/>
      </c>
      <c r="B55" s="1154" t="str">
        <f t="array" aca="1" ref="B55" ca="1">IF(OR(LEFT(INDEX('2 Diag Ordering list'!$A$3:$A$851,MATCH('Calculations - Diagnostics'!$H90,'2 Diag Ordering list'!$A$3:$A$851,0)),4)="1.1 ",LEFT(INDEX('2 Diag Ordering list'!$A$3:$A$851,MATCH('Calculations - Diagnostics'!$H90,'2 Diag Ordering list'!$A$3:$A$851,0)),4)="1.2 ",LEFT(INDEX('2 Diag Ordering list'!$A$3:$A$851,MATCH('Calculations - Diagnostics'!$H90,'2 Diag Ordering list'!$A$3:$A$851,0)),4)="1.3 ",LEFT(INDEX('2 Diag Ordering list'!$A$3:$A$851,MATCH('Calculations - Diagnostics'!$H90,'2 Diag Ordering list'!$A$3:$A$851,0)),4)="1.4 ",LEFT(INDEX('2 Diag Ordering list'!$A$3:$A$851,MATCH('Calculations - Diagnostics'!$H90,'2 Diag Ordering list'!$A$3:$A$851,0)),4)="1.5 ",LEFT(INDEX('2 Diag Ordering list'!$A$3:$A$851,MATCH('Calculations - Diagnostics'!$H90,'2 Diag Ordering list'!$A$3:$A$851,0)),4)="1.6 ",LEFT(INDEX('2 Diag Ordering list'!$A$3:$A$851,MATCH('Calculations - Diagnostics'!$H90,'2 Diag Ordering list'!$A$3:$A$851,0)),4)="2.1 ",LEFT(INDEX('2 Diag Ordering list'!$A$3:$A$851,MATCH('Calculations - Diagnostics'!$H90,'2 Diag Ordering list'!$A$3:$A$851,0)),4)="3.1 ",LEFT(INDEX('2 Diag Ordering list'!$A$3:$A$851,MATCH('Calculations - Diagnostics'!$H90,'2 Diag Ordering list'!$A$3:$A$851,0)),4)="4.1 ",LEFT(INDEX('2 Diag Ordering list'!$A$3:$A$851,MATCH('Calculations - Diagnostics'!$H90,'2 Diag Ordering list'!$A$3:$A$851,0)),4)="4.2 ",LEFT(INDEX('2 Diag Ordering list'!$A$3:$A$851,MATCH('Calculations - Diagnostics'!$H90,'2 Diag Ordering list'!$A$3:$A$851,0)),4)="5.1 ",LEFT(INDEX('2 Diag Ordering list'!$A$3:$A$851,MATCH('Calculations - Diagnostics'!$H90,'2 Diag Ordering list'!$A$3:$A$851,0)),4)="5.2 ",LEFT(INDEX('2 Diag Ordering list'!$A$3:$A$851,MATCH('Calculations - Diagnostics'!$H90,'2 Diag Ordering list'!$A$3:$A$851,0)),4)="5.3 ",LEFT(INDEX('2 Diag Ordering list'!$A$3:$A$851,MATCH('Calculations - Diagnostics'!$H90,'2 Diag Ordering list'!$A$3:$A$851,0)),4)="6.1 ",LEFT(INDEX('2 Diag Ordering list'!$A$3:$A$851,MATCH('Calculations - Diagnostics'!$H90,'2 Diag Ordering list'!$A$3:$A$851,0)),4)="6.2 ",LEFT(INDEX('2 Diag Ordering list'!$A$3:$A$851,MATCH('Calculations - Diagnostics'!$H90,'2 Diag Ordering list'!$A$3:$A$851,0)),4)="6.3 ",LEFT(INDEX('2 Diag Ordering list'!$A$3:$A$851,MATCH('Calculations - Diagnostics'!$H90,'2 Diag Ordering list'!$A$3:$A$851,0)),4)="6.4 ",LEFT(INDEX('2 Diag Ordering list'!$A$3:$A$851,MATCH('Calculations - Diagnostics'!$H90,'2 Diag Ordering list'!$A$3:$A$851,0)),4)="7.1 "),HYPERLINK("#"&amp;CELL("address",INDEX('2 Diag Ordering list'!$A$3:$A$851,MATCH('Calculations - Diagnostics'!$H90,'2 Diag Ordering list'!$A$3:$A$851,0))),INDEX('2 Diag Ordering list'!$A$3:$A$851,MATCH('Calculations - Diagnostics'!$H90,'2 Diag Ordering list'!$A$3:$A$851,0))),"")</f>
        <v/>
      </c>
      <c r="C55" s="705" t="str">
        <f t="array" aca="1" ref="C55" ca="1">IF(AND(A55="",B55=""),HYPERLINK("#"&amp;CELL("address",INDEX('2 Diag Ordering list'!$A$3:$A$851,MATCH('Calculations - Diagnostics'!$H90,'2 Diag Ordering list'!$A$3:$A$851,0))),INDEX('2 Diag Ordering list'!$A$3:$A$851,MATCH('Calculations - Diagnostics'!$H90,'2 Diag Ordering list'!$A$3:$A$851,0))),"")</f>
        <v>3.1.1 COVID-19 testing</v>
      </c>
    </row>
    <row r="56" spans="1:3" ht="17.100000000000001" customHeight="1">
      <c r="A56" s="1147" t="str">
        <f t="array" aca="1" ref="A56" ca="1">IF(OR(LEFT(INDEX('2 Diag Ordering list'!$A$3:$A$851,MATCH('Calculations - Diagnostics'!$H91,'2 Diag Ordering list'!$A$3:$A$851,0)),3)="1. ",LEFT(INDEX('2 Diag Ordering list'!$A$3:$A$851,MATCH('Calculations - Diagnostics'!$H91,'2 Diag Ordering list'!$A$3:$A$851,0)),3)="2. ",LEFT(INDEX('2 Diag Ordering list'!$A$3:$A$851,MATCH('Calculations - Diagnostics'!$H91,'2 Diag Ordering list'!$A$3:$A$851,0)),3)="3. ",LEFT(INDEX('2 Diag Ordering list'!$A$3:$A$851,MATCH('Calculations - Diagnostics'!$H91,'2 Diag Ordering list'!$A$3:$A$851,0)),3)="4. ",LEFT(INDEX('2 Diag Ordering list'!$A$3:$A$851,MATCH('Calculations - Diagnostics'!$H91,'2 Diag Ordering list'!$A$3:$A$851,0)),3)="5. ",LEFT(INDEX('2 Diag Ordering list'!$A$3:$A$851,MATCH('Calculations - Diagnostics'!$H91,'2 Diag Ordering list'!$A$3:$A$851,0)),3)="6. ",LEFT(INDEX('2 Diag Ordering list'!$A$3:$A$851,MATCH('Calculations - Diagnostics'!$H91,'2 Diag Ordering list'!$A$3:$A$851,0)),3)="7. ",LEFT(INDEX('2 Diag Ordering list'!$A$3:$A$851,MATCH('Calculations - Diagnostics'!$H91,'2 Diag Ordering list'!$A$3:$A$851,0)),3)="8. ",LEFT(INDEX('2 Diag Ordering list'!$A$3:$A$851,MATCH('Calculations - Diagnostics'!$H91,'2 Diag Ordering list'!$A$3:$A$851,0)),3)="9. "),
HYPERLINK("#"&amp;CELL("address",INDEX('2 Diag Ordering list'!$A$3:$A$851,MATCH('Calculations - Diagnostics'!$H91,'2 Diag Ordering list'!$A$3:$A$851,0))),INDEX('2 Diag Ordering list'!$A$3:$A$851,MATCH('Calculations - Diagnostics'!$H91,'2 Diag Ordering list'!$A$3:$A$851,0))),"")</f>
        <v>4. SAMPLE AND MEDIA PREPARATION</v>
      </c>
      <c r="B56" s="1152" t="str">
        <f t="array" aca="1" ref="B56" ca="1">IF(OR(LEFT(INDEX('2 Diag Ordering list'!$A$3:$A$851,MATCH('Calculations - Diagnostics'!$H91,'2 Diag Ordering list'!$A$3:$A$851,0)),4)="1.1 ",LEFT(INDEX('2 Diag Ordering list'!$A$3:$A$851,MATCH('Calculations - Diagnostics'!$H91,'2 Diag Ordering list'!$A$3:$A$851,0)),4)="1.2 ",LEFT(INDEX('2 Diag Ordering list'!$A$3:$A$851,MATCH('Calculations - Diagnostics'!$H91,'2 Diag Ordering list'!$A$3:$A$851,0)),4)="1.3 ",LEFT(INDEX('2 Diag Ordering list'!$A$3:$A$851,MATCH('Calculations - Diagnostics'!$H91,'2 Diag Ordering list'!$A$3:$A$851,0)),4)="1.4 ",LEFT(INDEX('2 Diag Ordering list'!$A$3:$A$851,MATCH('Calculations - Diagnostics'!$H91,'2 Diag Ordering list'!$A$3:$A$851,0)),4)="1.5 ",LEFT(INDEX('2 Diag Ordering list'!$A$3:$A$851,MATCH('Calculations - Diagnostics'!$H91,'2 Diag Ordering list'!$A$3:$A$851,0)),4)="1.6 ",LEFT(INDEX('2 Diag Ordering list'!$A$3:$A$851,MATCH('Calculations - Diagnostics'!$H91,'2 Diag Ordering list'!$A$3:$A$851,0)),4)="2.1 ",LEFT(INDEX('2 Diag Ordering list'!$A$3:$A$851,MATCH('Calculations - Diagnostics'!$H91,'2 Diag Ordering list'!$A$3:$A$851,0)),4)="3.1 ",LEFT(INDEX('2 Diag Ordering list'!$A$3:$A$851,MATCH('Calculations - Diagnostics'!$H91,'2 Diag Ordering list'!$A$3:$A$851,0)),4)="4.1 ",LEFT(INDEX('2 Diag Ordering list'!$A$3:$A$851,MATCH('Calculations - Diagnostics'!$H91,'2 Diag Ordering list'!$A$3:$A$851,0)),4)="4.2 ",LEFT(INDEX('2 Diag Ordering list'!$A$3:$A$851,MATCH('Calculations - Diagnostics'!$H91,'2 Diag Ordering list'!$A$3:$A$851,0)),4)="5.1 ",LEFT(INDEX('2 Diag Ordering list'!$A$3:$A$851,MATCH('Calculations - Diagnostics'!$H91,'2 Diag Ordering list'!$A$3:$A$851,0)),4)="5.2 ",LEFT(INDEX('2 Diag Ordering list'!$A$3:$A$851,MATCH('Calculations - Diagnostics'!$H91,'2 Diag Ordering list'!$A$3:$A$851,0)),4)="5.3 ",LEFT(INDEX('2 Diag Ordering list'!$A$3:$A$851,MATCH('Calculations - Diagnostics'!$H91,'2 Diag Ordering list'!$A$3:$A$851,0)),4)="6.1 ",LEFT(INDEX('2 Diag Ordering list'!$A$3:$A$851,MATCH('Calculations - Diagnostics'!$H91,'2 Diag Ordering list'!$A$3:$A$851,0)),4)="6.2 ",LEFT(INDEX('2 Diag Ordering list'!$A$3:$A$851,MATCH('Calculations - Diagnostics'!$H91,'2 Diag Ordering list'!$A$3:$A$851,0)),4)="6.3 ",LEFT(INDEX('2 Diag Ordering list'!$A$3:$A$851,MATCH('Calculations - Diagnostics'!$H91,'2 Diag Ordering list'!$A$3:$A$851,0)),4)="6.4 ",LEFT(INDEX('2 Diag Ordering list'!$A$3:$A$851,MATCH('Calculations - Diagnostics'!$H91,'2 Diag Ordering list'!$A$3:$A$851,0)),4)="7.1 "),HYPERLINK("#"&amp;CELL("address",INDEX('2 Diag Ordering list'!$A$3:$A$851,MATCH('Calculations - Diagnostics'!$H91,'2 Diag Ordering list'!$A$3:$A$851,0))),INDEX('2 Diag Ordering list'!$A$3:$A$851,MATCH('Calculations - Diagnostics'!$H91,'2 Diag Ordering list'!$A$3:$A$851,0))),"")</f>
        <v/>
      </c>
      <c r="C56" s="700" t="str">
        <f t="array" aca="1" ref="C56" ca="1">IF(AND(A56="",B56=""),HYPERLINK("#"&amp;CELL("address",INDEX('2 Diag Ordering list'!$A$3:$A$851,MATCH('Calculations - Diagnostics'!$H91,'2 Diag Ordering list'!$A$3:$A$851,0))),INDEX('2 Diag Ordering list'!$A$3:$A$851,MATCH('Calculations - Diagnostics'!$H91,'2 Diag Ordering list'!$A$3:$A$851,0))),"")</f>
        <v/>
      </c>
    </row>
    <row r="57" spans="1:3" ht="17.100000000000001" customHeight="1">
      <c r="A57" s="938" t="str">
        <f t="array" aca="1" ref="A57" ca="1">IF(OR(LEFT(INDEX('2 Diag Ordering list'!$A$3:$A$851,MATCH('Calculations - Diagnostics'!$H92,'2 Diag Ordering list'!$A$3:$A$851,0)),3)="1. ",LEFT(INDEX('2 Diag Ordering list'!$A$3:$A$851,MATCH('Calculations - Diagnostics'!$H92,'2 Diag Ordering list'!$A$3:$A$851,0)),3)="2. ",LEFT(INDEX('2 Diag Ordering list'!$A$3:$A$851,MATCH('Calculations - Diagnostics'!$H92,'2 Diag Ordering list'!$A$3:$A$851,0)),3)="3. ",LEFT(INDEX('2 Diag Ordering list'!$A$3:$A$851,MATCH('Calculations - Diagnostics'!$H92,'2 Diag Ordering list'!$A$3:$A$851,0)),3)="4. ",LEFT(INDEX('2 Diag Ordering list'!$A$3:$A$851,MATCH('Calculations - Diagnostics'!$H92,'2 Diag Ordering list'!$A$3:$A$851,0)),3)="5. ",LEFT(INDEX('2 Diag Ordering list'!$A$3:$A$851,MATCH('Calculations - Diagnostics'!$H92,'2 Diag Ordering list'!$A$3:$A$851,0)),3)="6. ",LEFT(INDEX('2 Diag Ordering list'!$A$3:$A$851,MATCH('Calculations - Diagnostics'!$H92,'2 Diag Ordering list'!$A$3:$A$851,0)),3)="7. ",LEFT(INDEX('2 Diag Ordering list'!$A$3:$A$851,MATCH('Calculations - Diagnostics'!$H92,'2 Diag Ordering list'!$A$3:$A$851,0)),3)="8. ",LEFT(INDEX('2 Diag Ordering list'!$A$3:$A$851,MATCH('Calculations - Diagnostics'!$H92,'2 Diag Ordering list'!$A$3:$A$851,0)),3)="9. "),
HYPERLINK("#"&amp;CELL("address",INDEX('2 Diag Ordering list'!$A$3:$A$851,MATCH('Calculations - Diagnostics'!$H92,'2 Diag Ordering list'!$A$3:$A$851,0))),INDEX('2 Diag Ordering list'!$A$3:$A$851,MATCH('Calculations - Diagnostics'!$H92,'2 Diag Ordering list'!$A$3:$A$851,0))),"")</f>
        <v/>
      </c>
      <c r="B57" s="1151" t="str">
        <f t="array" aca="1" ref="B57" ca="1">IF(OR(LEFT(INDEX('2 Diag Ordering list'!$A$3:$A$851,MATCH('Calculations - Diagnostics'!$H92,'2 Diag Ordering list'!$A$3:$A$851,0)),4)="1.1 ",LEFT(INDEX('2 Diag Ordering list'!$A$3:$A$851,MATCH('Calculations - Diagnostics'!$H92,'2 Diag Ordering list'!$A$3:$A$851,0)),4)="1.2 ",LEFT(INDEX('2 Diag Ordering list'!$A$3:$A$851,MATCH('Calculations - Diagnostics'!$H92,'2 Diag Ordering list'!$A$3:$A$851,0)),4)="1.3 ",LEFT(INDEX('2 Diag Ordering list'!$A$3:$A$851,MATCH('Calculations - Diagnostics'!$H92,'2 Diag Ordering list'!$A$3:$A$851,0)),4)="1.4 ",LEFT(INDEX('2 Diag Ordering list'!$A$3:$A$851,MATCH('Calculations - Diagnostics'!$H92,'2 Diag Ordering list'!$A$3:$A$851,0)),4)="1.5 ",LEFT(INDEX('2 Diag Ordering list'!$A$3:$A$851,MATCH('Calculations - Diagnostics'!$H92,'2 Diag Ordering list'!$A$3:$A$851,0)),4)="1.6 ",LEFT(INDEX('2 Diag Ordering list'!$A$3:$A$851,MATCH('Calculations - Diagnostics'!$H92,'2 Diag Ordering list'!$A$3:$A$851,0)),4)="2.1 ",LEFT(INDEX('2 Diag Ordering list'!$A$3:$A$851,MATCH('Calculations - Diagnostics'!$H92,'2 Diag Ordering list'!$A$3:$A$851,0)),4)="3.1 ",LEFT(INDEX('2 Diag Ordering list'!$A$3:$A$851,MATCH('Calculations - Diagnostics'!$H92,'2 Diag Ordering list'!$A$3:$A$851,0)),4)="4.1 ",LEFT(INDEX('2 Diag Ordering list'!$A$3:$A$851,MATCH('Calculations - Diagnostics'!$H92,'2 Diag Ordering list'!$A$3:$A$851,0)),4)="4.2 ",LEFT(INDEX('2 Diag Ordering list'!$A$3:$A$851,MATCH('Calculations - Diagnostics'!$H92,'2 Diag Ordering list'!$A$3:$A$851,0)),4)="5.1 ",LEFT(INDEX('2 Diag Ordering list'!$A$3:$A$851,MATCH('Calculations - Diagnostics'!$H92,'2 Diag Ordering list'!$A$3:$A$851,0)),4)="5.2 ",LEFT(INDEX('2 Diag Ordering list'!$A$3:$A$851,MATCH('Calculations - Diagnostics'!$H92,'2 Diag Ordering list'!$A$3:$A$851,0)),4)="5.3 ",LEFT(INDEX('2 Diag Ordering list'!$A$3:$A$851,MATCH('Calculations - Diagnostics'!$H92,'2 Diag Ordering list'!$A$3:$A$851,0)),4)="6.1 ",LEFT(INDEX('2 Diag Ordering list'!$A$3:$A$851,MATCH('Calculations - Diagnostics'!$H92,'2 Diag Ordering list'!$A$3:$A$851,0)),4)="6.2 ",LEFT(INDEX('2 Diag Ordering list'!$A$3:$A$851,MATCH('Calculations - Diagnostics'!$H92,'2 Diag Ordering list'!$A$3:$A$851,0)),4)="6.3 ",LEFT(INDEX('2 Diag Ordering list'!$A$3:$A$851,MATCH('Calculations - Diagnostics'!$H92,'2 Diag Ordering list'!$A$3:$A$851,0)),4)="6.4 ",LEFT(INDEX('2 Diag Ordering list'!$A$3:$A$851,MATCH('Calculations - Diagnostics'!$H92,'2 Diag Ordering list'!$A$3:$A$851,0)),4)="7.1 "),HYPERLINK("#"&amp;CELL("address",INDEX('2 Diag Ordering list'!$A$3:$A$851,MATCH('Calculations - Diagnostics'!$H92,'2 Diag Ordering list'!$A$3:$A$851,0))),INDEX('2 Diag Ordering list'!$A$3:$A$851,MATCH('Calculations - Diagnostics'!$H92,'2 Diag Ordering list'!$A$3:$A$851,0))),"")</f>
        <v>4.1 SPECIMEN TRANPORTATION AND PROCESSING</v>
      </c>
      <c r="C57" s="702" t="str">
        <f t="array" aca="1" ref="C57" ca="1">IF(AND(A57="",B57=""),HYPERLINK("#"&amp;CELL("address",INDEX('2 Diag Ordering list'!$A$3:$A$851,MATCH('Calculations - Diagnostics'!$H92,'2 Diag Ordering list'!$A$3:$A$851,0))),INDEX('2 Diag Ordering list'!$A$3:$A$851,MATCH('Calculations - Diagnostics'!$H92,'2 Diag Ordering list'!$A$3:$A$851,0))),"")</f>
        <v/>
      </c>
    </row>
    <row r="58" spans="1:3" ht="17.100000000000001" customHeight="1">
      <c r="A58" s="938" t="str">
        <f t="array" aca="1" ref="A58" ca="1">IF(OR(LEFT(INDEX('2 Diag Ordering list'!$A$3:$A$851,MATCH('Calculations - Diagnostics'!$H93,'2 Diag Ordering list'!$A$3:$A$851,0)),3)="1. ",LEFT(INDEX('2 Diag Ordering list'!$A$3:$A$851,MATCH('Calculations - Diagnostics'!$H93,'2 Diag Ordering list'!$A$3:$A$851,0)),3)="2. ",LEFT(INDEX('2 Diag Ordering list'!$A$3:$A$851,MATCH('Calculations - Diagnostics'!$H93,'2 Diag Ordering list'!$A$3:$A$851,0)),3)="3. ",LEFT(INDEX('2 Diag Ordering list'!$A$3:$A$851,MATCH('Calculations - Diagnostics'!$H93,'2 Diag Ordering list'!$A$3:$A$851,0)),3)="4. ",LEFT(INDEX('2 Diag Ordering list'!$A$3:$A$851,MATCH('Calculations - Diagnostics'!$H93,'2 Diag Ordering list'!$A$3:$A$851,0)),3)="5. ",LEFT(INDEX('2 Diag Ordering list'!$A$3:$A$851,MATCH('Calculations - Diagnostics'!$H93,'2 Diag Ordering list'!$A$3:$A$851,0)),3)="6. ",LEFT(INDEX('2 Diag Ordering list'!$A$3:$A$851,MATCH('Calculations - Diagnostics'!$H93,'2 Diag Ordering list'!$A$3:$A$851,0)),3)="7. ",LEFT(INDEX('2 Diag Ordering list'!$A$3:$A$851,MATCH('Calculations - Diagnostics'!$H93,'2 Diag Ordering list'!$A$3:$A$851,0)),3)="8. ",LEFT(INDEX('2 Diag Ordering list'!$A$3:$A$851,MATCH('Calculations - Diagnostics'!$H93,'2 Diag Ordering list'!$A$3:$A$851,0)),3)="9. "),
HYPERLINK("#"&amp;CELL("address",INDEX('2 Diag Ordering list'!$A$3:$A$851,MATCH('Calculations - Diagnostics'!$H93,'2 Diag Ordering list'!$A$3:$A$851,0))),INDEX('2 Diag Ordering list'!$A$3:$A$851,MATCH('Calculations - Diagnostics'!$H93,'2 Diag Ordering list'!$A$3:$A$851,0))),"")</f>
        <v/>
      </c>
      <c r="B58" s="1143" t="str">
        <f t="array" aca="1" ref="B58" ca="1">IF(OR(LEFT(INDEX('2 Diag Ordering list'!$A$3:$A$851,MATCH('Calculations - Diagnostics'!$H93,'2 Diag Ordering list'!$A$3:$A$851,0)),4)="1.1 ",LEFT(INDEX('2 Diag Ordering list'!$A$3:$A$851,MATCH('Calculations - Diagnostics'!$H93,'2 Diag Ordering list'!$A$3:$A$851,0)),4)="1.2 ",LEFT(INDEX('2 Diag Ordering list'!$A$3:$A$851,MATCH('Calculations - Diagnostics'!$H93,'2 Diag Ordering list'!$A$3:$A$851,0)),4)="1.3 ",LEFT(INDEX('2 Diag Ordering list'!$A$3:$A$851,MATCH('Calculations - Diagnostics'!$H93,'2 Diag Ordering list'!$A$3:$A$851,0)),4)="1.4 ",LEFT(INDEX('2 Diag Ordering list'!$A$3:$A$851,MATCH('Calculations - Diagnostics'!$H93,'2 Diag Ordering list'!$A$3:$A$851,0)),4)="1.5 ",LEFT(INDEX('2 Diag Ordering list'!$A$3:$A$851,MATCH('Calculations - Diagnostics'!$H93,'2 Diag Ordering list'!$A$3:$A$851,0)),4)="1.6 ",LEFT(INDEX('2 Diag Ordering list'!$A$3:$A$851,MATCH('Calculations - Diagnostics'!$H93,'2 Diag Ordering list'!$A$3:$A$851,0)),4)="2.1 ",LEFT(INDEX('2 Diag Ordering list'!$A$3:$A$851,MATCH('Calculations - Diagnostics'!$H93,'2 Diag Ordering list'!$A$3:$A$851,0)),4)="3.1 ",LEFT(INDEX('2 Diag Ordering list'!$A$3:$A$851,MATCH('Calculations - Diagnostics'!$H93,'2 Diag Ordering list'!$A$3:$A$851,0)),4)="4.1 ",LEFT(INDEX('2 Diag Ordering list'!$A$3:$A$851,MATCH('Calculations - Diagnostics'!$H93,'2 Diag Ordering list'!$A$3:$A$851,0)),4)="4.2 ",LEFT(INDEX('2 Diag Ordering list'!$A$3:$A$851,MATCH('Calculations - Diagnostics'!$H93,'2 Diag Ordering list'!$A$3:$A$851,0)),4)="5.1 ",LEFT(INDEX('2 Diag Ordering list'!$A$3:$A$851,MATCH('Calculations - Diagnostics'!$H93,'2 Diag Ordering list'!$A$3:$A$851,0)),4)="5.2 ",LEFT(INDEX('2 Diag Ordering list'!$A$3:$A$851,MATCH('Calculations - Diagnostics'!$H93,'2 Diag Ordering list'!$A$3:$A$851,0)),4)="5.3 ",LEFT(INDEX('2 Diag Ordering list'!$A$3:$A$851,MATCH('Calculations - Diagnostics'!$H93,'2 Diag Ordering list'!$A$3:$A$851,0)),4)="6.1 ",LEFT(INDEX('2 Diag Ordering list'!$A$3:$A$851,MATCH('Calculations - Diagnostics'!$H93,'2 Diag Ordering list'!$A$3:$A$851,0)),4)="6.2 ",LEFT(INDEX('2 Diag Ordering list'!$A$3:$A$851,MATCH('Calculations - Diagnostics'!$H93,'2 Diag Ordering list'!$A$3:$A$851,0)),4)="6.3 ",LEFT(INDEX('2 Diag Ordering list'!$A$3:$A$851,MATCH('Calculations - Diagnostics'!$H93,'2 Diag Ordering list'!$A$3:$A$851,0)),4)="6.4 ",LEFT(INDEX('2 Diag Ordering list'!$A$3:$A$851,MATCH('Calculations - Diagnostics'!$H93,'2 Diag Ordering list'!$A$3:$A$851,0)),4)="7.1 "),HYPERLINK("#"&amp;CELL("address",INDEX('2 Diag Ordering list'!$A$3:$A$851,MATCH('Calculations - Diagnostics'!$H93,'2 Diag Ordering list'!$A$3:$A$851,0))),INDEX('2 Diag Ordering list'!$A$3:$A$851,MATCH('Calculations - Diagnostics'!$H93,'2 Diag Ordering list'!$A$3:$A$851,0))),"")</f>
        <v/>
      </c>
      <c r="C58" s="703" t="str">
        <f t="array" aca="1" ref="C58" ca="1">IF(AND(A58="",B58=""),HYPERLINK("#"&amp;CELL("address",INDEX('2 Diag Ordering list'!$A$3:$A$851,MATCH('Calculations - Diagnostics'!$H93,'2 Diag Ordering list'!$A$3:$A$851,0))),INDEX('2 Diag Ordering list'!$A$3:$A$851,MATCH('Calculations - Diagnostics'!$H93,'2 Diag Ordering list'!$A$3:$A$851,0))),"")</f>
        <v xml:space="preserve">4.1.1 Specimen transport consumables	</v>
      </c>
    </row>
    <row r="59" spans="1:3" ht="17.100000000000001" customHeight="1">
      <c r="A59" s="938" t="str">
        <f t="array" aca="1" ref="A59" ca="1">IF(OR(LEFT(INDEX('2 Diag Ordering list'!$A$3:$A$851,MATCH('Calculations - Diagnostics'!$H94,'2 Diag Ordering list'!$A$3:$A$851,0)),3)="1. ",LEFT(INDEX('2 Diag Ordering list'!$A$3:$A$851,MATCH('Calculations - Diagnostics'!$H94,'2 Diag Ordering list'!$A$3:$A$851,0)),3)="2. ",LEFT(INDEX('2 Diag Ordering list'!$A$3:$A$851,MATCH('Calculations - Diagnostics'!$H94,'2 Diag Ordering list'!$A$3:$A$851,0)),3)="3. ",LEFT(INDEX('2 Diag Ordering list'!$A$3:$A$851,MATCH('Calculations - Diagnostics'!$H94,'2 Diag Ordering list'!$A$3:$A$851,0)),3)="4. ",LEFT(INDEX('2 Diag Ordering list'!$A$3:$A$851,MATCH('Calculations - Diagnostics'!$H94,'2 Diag Ordering list'!$A$3:$A$851,0)),3)="5. ",LEFT(INDEX('2 Diag Ordering list'!$A$3:$A$851,MATCH('Calculations - Diagnostics'!$H94,'2 Diag Ordering list'!$A$3:$A$851,0)),3)="6. ",LEFT(INDEX('2 Diag Ordering list'!$A$3:$A$851,MATCH('Calculations - Diagnostics'!$H94,'2 Diag Ordering list'!$A$3:$A$851,0)),3)="7. ",LEFT(INDEX('2 Diag Ordering list'!$A$3:$A$851,MATCH('Calculations - Diagnostics'!$H94,'2 Diag Ordering list'!$A$3:$A$851,0)),3)="8. ",LEFT(INDEX('2 Diag Ordering list'!$A$3:$A$851,MATCH('Calculations - Diagnostics'!$H94,'2 Diag Ordering list'!$A$3:$A$851,0)),3)="9. "),
HYPERLINK("#"&amp;CELL("address",INDEX('2 Diag Ordering list'!$A$3:$A$851,MATCH('Calculations - Diagnostics'!$H94,'2 Diag Ordering list'!$A$3:$A$851,0))),INDEX('2 Diag Ordering list'!$A$3:$A$851,MATCH('Calculations - Diagnostics'!$H94,'2 Diag Ordering list'!$A$3:$A$851,0))),"")</f>
        <v/>
      </c>
      <c r="B59" s="1143" t="str">
        <f t="array" aca="1" ref="B59" ca="1">IF(OR(LEFT(INDEX('2 Diag Ordering list'!$A$3:$A$851,MATCH('Calculations - Diagnostics'!$H94,'2 Diag Ordering list'!$A$3:$A$851,0)),4)="1.1 ",LEFT(INDEX('2 Diag Ordering list'!$A$3:$A$851,MATCH('Calculations - Diagnostics'!$H94,'2 Diag Ordering list'!$A$3:$A$851,0)),4)="1.2 ",LEFT(INDEX('2 Diag Ordering list'!$A$3:$A$851,MATCH('Calculations - Diagnostics'!$H94,'2 Diag Ordering list'!$A$3:$A$851,0)),4)="1.3 ",LEFT(INDEX('2 Diag Ordering list'!$A$3:$A$851,MATCH('Calculations - Diagnostics'!$H94,'2 Diag Ordering list'!$A$3:$A$851,0)),4)="1.4 ",LEFT(INDEX('2 Diag Ordering list'!$A$3:$A$851,MATCH('Calculations - Diagnostics'!$H94,'2 Diag Ordering list'!$A$3:$A$851,0)),4)="1.5 ",LEFT(INDEX('2 Diag Ordering list'!$A$3:$A$851,MATCH('Calculations - Diagnostics'!$H94,'2 Diag Ordering list'!$A$3:$A$851,0)),4)="1.6 ",LEFT(INDEX('2 Diag Ordering list'!$A$3:$A$851,MATCH('Calculations - Diagnostics'!$H94,'2 Diag Ordering list'!$A$3:$A$851,0)),4)="2.1 ",LEFT(INDEX('2 Diag Ordering list'!$A$3:$A$851,MATCH('Calculations - Diagnostics'!$H94,'2 Diag Ordering list'!$A$3:$A$851,0)),4)="3.1 ",LEFT(INDEX('2 Diag Ordering list'!$A$3:$A$851,MATCH('Calculations - Diagnostics'!$H94,'2 Diag Ordering list'!$A$3:$A$851,0)),4)="4.1 ",LEFT(INDEX('2 Diag Ordering list'!$A$3:$A$851,MATCH('Calculations - Diagnostics'!$H94,'2 Diag Ordering list'!$A$3:$A$851,0)),4)="4.2 ",LEFT(INDEX('2 Diag Ordering list'!$A$3:$A$851,MATCH('Calculations - Diagnostics'!$H94,'2 Diag Ordering list'!$A$3:$A$851,0)),4)="5.1 ",LEFT(INDEX('2 Diag Ordering list'!$A$3:$A$851,MATCH('Calculations - Diagnostics'!$H94,'2 Diag Ordering list'!$A$3:$A$851,0)),4)="5.2 ",LEFT(INDEX('2 Diag Ordering list'!$A$3:$A$851,MATCH('Calculations - Diagnostics'!$H94,'2 Diag Ordering list'!$A$3:$A$851,0)),4)="5.3 ",LEFT(INDEX('2 Diag Ordering list'!$A$3:$A$851,MATCH('Calculations - Diagnostics'!$H94,'2 Diag Ordering list'!$A$3:$A$851,0)),4)="6.1 ",LEFT(INDEX('2 Diag Ordering list'!$A$3:$A$851,MATCH('Calculations - Diagnostics'!$H94,'2 Diag Ordering list'!$A$3:$A$851,0)),4)="6.2 ",LEFT(INDEX('2 Diag Ordering list'!$A$3:$A$851,MATCH('Calculations - Diagnostics'!$H94,'2 Diag Ordering list'!$A$3:$A$851,0)),4)="6.3 ",LEFT(INDEX('2 Diag Ordering list'!$A$3:$A$851,MATCH('Calculations - Diagnostics'!$H94,'2 Diag Ordering list'!$A$3:$A$851,0)),4)="6.4 ",LEFT(INDEX('2 Diag Ordering list'!$A$3:$A$851,MATCH('Calculations - Diagnostics'!$H94,'2 Diag Ordering list'!$A$3:$A$851,0)),4)="7.1 "),HYPERLINK("#"&amp;CELL("address",INDEX('2 Diag Ordering list'!$A$3:$A$851,MATCH('Calculations - Diagnostics'!$H94,'2 Diag Ordering list'!$A$3:$A$851,0))),INDEX('2 Diag Ordering list'!$A$3:$A$851,MATCH('Calculations - Diagnostics'!$H94,'2 Diag Ordering list'!$A$3:$A$851,0))),"")</f>
        <v/>
      </c>
      <c r="C59" s="703" t="str">
        <f t="array" aca="1" ref="C59" ca="1">IF(AND(A59="",B59=""),HYPERLINK("#"&amp;CELL("address",INDEX('2 Diag Ordering list'!$A$3:$A$851,MATCH('Calculations - Diagnostics'!$H94,'2 Diag Ordering list'!$A$3:$A$851,0))),INDEX('2 Diag Ordering list'!$A$3:$A$851,MATCH('Calculations - Diagnostics'!$H94,'2 Diag Ordering list'!$A$3:$A$851,0))),"")</f>
        <v xml:space="preserve">4.1.2 Specimen processing equipment	</v>
      </c>
    </row>
    <row r="60" spans="1:3" ht="17.100000000000001" customHeight="1">
      <c r="A60" s="938" t="str">
        <f t="array" aca="1" ref="A60" ca="1">IF(OR(LEFT(INDEX('2 Diag Ordering list'!$A$3:$A$851,MATCH('Calculations - Diagnostics'!$H95,'2 Diag Ordering list'!$A$3:$A$851,0)),3)="1. ",LEFT(INDEX('2 Diag Ordering list'!$A$3:$A$851,MATCH('Calculations - Diagnostics'!$H95,'2 Diag Ordering list'!$A$3:$A$851,0)),3)="2. ",LEFT(INDEX('2 Diag Ordering list'!$A$3:$A$851,MATCH('Calculations - Diagnostics'!$H95,'2 Diag Ordering list'!$A$3:$A$851,0)),3)="3. ",LEFT(INDEX('2 Diag Ordering list'!$A$3:$A$851,MATCH('Calculations - Diagnostics'!$H95,'2 Diag Ordering list'!$A$3:$A$851,0)),3)="4. ",LEFT(INDEX('2 Diag Ordering list'!$A$3:$A$851,MATCH('Calculations - Diagnostics'!$H95,'2 Diag Ordering list'!$A$3:$A$851,0)),3)="5. ",LEFT(INDEX('2 Diag Ordering list'!$A$3:$A$851,MATCH('Calculations - Diagnostics'!$H95,'2 Diag Ordering list'!$A$3:$A$851,0)),3)="6. ",LEFT(INDEX('2 Diag Ordering list'!$A$3:$A$851,MATCH('Calculations - Diagnostics'!$H95,'2 Diag Ordering list'!$A$3:$A$851,0)),3)="7. ",LEFT(INDEX('2 Diag Ordering list'!$A$3:$A$851,MATCH('Calculations - Diagnostics'!$H95,'2 Diag Ordering list'!$A$3:$A$851,0)),3)="8. ",LEFT(INDEX('2 Diag Ordering list'!$A$3:$A$851,MATCH('Calculations - Diagnostics'!$H95,'2 Diag Ordering list'!$A$3:$A$851,0)),3)="9. "),
HYPERLINK("#"&amp;CELL("address",INDEX('2 Diag Ordering list'!$A$3:$A$851,MATCH('Calculations - Diagnostics'!$H95,'2 Diag Ordering list'!$A$3:$A$851,0))),INDEX('2 Diag Ordering list'!$A$3:$A$851,MATCH('Calculations - Diagnostics'!$H95,'2 Diag Ordering list'!$A$3:$A$851,0))),"")</f>
        <v/>
      </c>
      <c r="B60" s="1143" t="str">
        <f t="array" aca="1" ref="B60" ca="1">IF(OR(LEFT(INDEX('2 Diag Ordering list'!$A$3:$A$851,MATCH('Calculations - Diagnostics'!$H95,'2 Diag Ordering list'!$A$3:$A$851,0)),4)="1.1 ",LEFT(INDEX('2 Diag Ordering list'!$A$3:$A$851,MATCH('Calculations - Diagnostics'!$H95,'2 Diag Ordering list'!$A$3:$A$851,0)),4)="1.2 ",LEFT(INDEX('2 Diag Ordering list'!$A$3:$A$851,MATCH('Calculations - Diagnostics'!$H95,'2 Diag Ordering list'!$A$3:$A$851,0)),4)="1.3 ",LEFT(INDEX('2 Diag Ordering list'!$A$3:$A$851,MATCH('Calculations - Diagnostics'!$H95,'2 Diag Ordering list'!$A$3:$A$851,0)),4)="1.4 ",LEFT(INDEX('2 Diag Ordering list'!$A$3:$A$851,MATCH('Calculations - Diagnostics'!$H95,'2 Diag Ordering list'!$A$3:$A$851,0)),4)="1.5 ",LEFT(INDEX('2 Diag Ordering list'!$A$3:$A$851,MATCH('Calculations - Diagnostics'!$H95,'2 Diag Ordering list'!$A$3:$A$851,0)),4)="1.6 ",LEFT(INDEX('2 Diag Ordering list'!$A$3:$A$851,MATCH('Calculations - Diagnostics'!$H95,'2 Diag Ordering list'!$A$3:$A$851,0)),4)="2.1 ",LEFT(INDEX('2 Diag Ordering list'!$A$3:$A$851,MATCH('Calculations - Diagnostics'!$H95,'2 Diag Ordering list'!$A$3:$A$851,0)),4)="3.1 ",LEFT(INDEX('2 Diag Ordering list'!$A$3:$A$851,MATCH('Calculations - Diagnostics'!$H95,'2 Diag Ordering list'!$A$3:$A$851,0)),4)="4.1 ",LEFT(INDEX('2 Diag Ordering list'!$A$3:$A$851,MATCH('Calculations - Diagnostics'!$H95,'2 Diag Ordering list'!$A$3:$A$851,0)),4)="4.2 ",LEFT(INDEX('2 Diag Ordering list'!$A$3:$A$851,MATCH('Calculations - Diagnostics'!$H95,'2 Diag Ordering list'!$A$3:$A$851,0)),4)="5.1 ",LEFT(INDEX('2 Diag Ordering list'!$A$3:$A$851,MATCH('Calculations - Diagnostics'!$H95,'2 Diag Ordering list'!$A$3:$A$851,0)),4)="5.2 ",LEFT(INDEX('2 Diag Ordering list'!$A$3:$A$851,MATCH('Calculations - Diagnostics'!$H95,'2 Diag Ordering list'!$A$3:$A$851,0)),4)="5.3 ",LEFT(INDEX('2 Diag Ordering list'!$A$3:$A$851,MATCH('Calculations - Diagnostics'!$H95,'2 Diag Ordering list'!$A$3:$A$851,0)),4)="6.1 ",LEFT(INDEX('2 Diag Ordering list'!$A$3:$A$851,MATCH('Calculations - Diagnostics'!$H95,'2 Diag Ordering list'!$A$3:$A$851,0)),4)="6.2 ",LEFT(INDEX('2 Diag Ordering list'!$A$3:$A$851,MATCH('Calculations - Diagnostics'!$H95,'2 Diag Ordering list'!$A$3:$A$851,0)),4)="6.3 ",LEFT(INDEX('2 Diag Ordering list'!$A$3:$A$851,MATCH('Calculations - Diagnostics'!$H95,'2 Diag Ordering list'!$A$3:$A$851,0)),4)="6.4 ",LEFT(INDEX('2 Diag Ordering list'!$A$3:$A$851,MATCH('Calculations - Diagnostics'!$H95,'2 Diag Ordering list'!$A$3:$A$851,0)),4)="7.1 "),HYPERLINK("#"&amp;CELL("address",INDEX('2 Diag Ordering list'!$A$3:$A$851,MATCH('Calculations - Diagnostics'!$H95,'2 Diag Ordering list'!$A$3:$A$851,0))),INDEX('2 Diag Ordering list'!$A$3:$A$851,MATCH('Calculations - Diagnostics'!$H95,'2 Diag Ordering list'!$A$3:$A$851,0))),"")</f>
        <v/>
      </c>
      <c r="C60" s="703" t="str">
        <f t="array" aca="1" ref="C60" ca="1">IF(AND(A60="",B60=""),HYPERLINK("#"&amp;CELL("address",INDEX('2 Diag Ordering list'!$A$3:$A$851,MATCH('Calculations - Diagnostics'!$H95,'2 Diag Ordering list'!$A$3:$A$851,0))),INDEX('2 Diag Ordering list'!$A$3:$A$851,MATCH('Calculations - Diagnostics'!$H95,'2 Diag Ordering list'!$A$3:$A$851,0))),"")</f>
        <v xml:space="preserve">4.1.3 Specimen processing reagents	</v>
      </c>
    </row>
    <row r="61" spans="1:3" ht="17.100000000000001" customHeight="1">
      <c r="A61" s="938" t="str">
        <f t="array" aca="1" ref="A61" ca="1">IF(OR(LEFT(INDEX('2 Diag Ordering list'!$A$3:$A$851,MATCH('Calculations - Diagnostics'!$H96,'2 Diag Ordering list'!$A$3:$A$851,0)),3)="1. ",LEFT(INDEX('2 Diag Ordering list'!$A$3:$A$851,MATCH('Calculations - Diagnostics'!$H96,'2 Diag Ordering list'!$A$3:$A$851,0)),3)="2. ",LEFT(INDEX('2 Diag Ordering list'!$A$3:$A$851,MATCH('Calculations - Diagnostics'!$H96,'2 Diag Ordering list'!$A$3:$A$851,0)),3)="3. ",LEFT(INDEX('2 Diag Ordering list'!$A$3:$A$851,MATCH('Calculations - Diagnostics'!$H96,'2 Diag Ordering list'!$A$3:$A$851,0)),3)="4. ",LEFT(INDEX('2 Diag Ordering list'!$A$3:$A$851,MATCH('Calculations - Diagnostics'!$H96,'2 Diag Ordering list'!$A$3:$A$851,0)),3)="5. ",LEFT(INDEX('2 Diag Ordering list'!$A$3:$A$851,MATCH('Calculations - Diagnostics'!$H96,'2 Diag Ordering list'!$A$3:$A$851,0)),3)="6. ",LEFT(INDEX('2 Diag Ordering list'!$A$3:$A$851,MATCH('Calculations - Diagnostics'!$H96,'2 Diag Ordering list'!$A$3:$A$851,0)),3)="7. ",LEFT(INDEX('2 Diag Ordering list'!$A$3:$A$851,MATCH('Calculations - Diagnostics'!$H96,'2 Diag Ordering list'!$A$3:$A$851,0)),3)="8. ",LEFT(INDEX('2 Diag Ordering list'!$A$3:$A$851,MATCH('Calculations - Diagnostics'!$H96,'2 Diag Ordering list'!$A$3:$A$851,0)),3)="9. "),
HYPERLINK("#"&amp;CELL("address",INDEX('2 Diag Ordering list'!$A$3:$A$851,MATCH('Calculations - Diagnostics'!$H96,'2 Diag Ordering list'!$A$3:$A$851,0))),INDEX('2 Diag Ordering list'!$A$3:$A$851,MATCH('Calculations - Diagnostics'!$H96,'2 Diag Ordering list'!$A$3:$A$851,0))),"")</f>
        <v/>
      </c>
      <c r="B61" s="1143" t="str">
        <f t="array" aca="1" ref="B61" ca="1">IF(OR(LEFT(INDEX('2 Diag Ordering list'!$A$3:$A$851,MATCH('Calculations - Diagnostics'!$H96,'2 Diag Ordering list'!$A$3:$A$851,0)),4)="1.1 ",LEFT(INDEX('2 Diag Ordering list'!$A$3:$A$851,MATCH('Calculations - Diagnostics'!$H96,'2 Diag Ordering list'!$A$3:$A$851,0)),4)="1.2 ",LEFT(INDEX('2 Diag Ordering list'!$A$3:$A$851,MATCH('Calculations - Diagnostics'!$H96,'2 Diag Ordering list'!$A$3:$A$851,0)),4)="1.3 ",LEFT(INDEX('2 Diag Ordering list'!$A$3:$A$851,MATCH('Calculations - Diagnostics'!$H96,'2 Diag Ordering list'!$A$3:$A$851,0)),4)="1.4 ",LEFT(INDEX('2 Diag Ordering list'!$A$3:$A$851,MATCH('Calculations - Diagnostics'!$H96,'2 Diag Ordering list'!$A$3:$A$851,0)),4)="1.5 ",LEFT(INDEX('2 Diag Ordering list'!$A$3:$A$851,MATCH('Calculations - Diagnostics'!$H96,'2 Diag Ordering list'!$A$3:$A$851,0)),4)="1.6 ",LEFT(INDEX('2 Diag Ordering list'!$A$3:$A$851,MATCH('Calculations - Diagnostics'!$H96,'2 Diag Ordering list'!$A$3:$A$851,0)),4)="2.1 ",LEFT(INDEX('2 Diag Ordering list'!$A$3:$A$851,MATCH('Calculations - Diagnostics'!$H96,'2 Diag Ordering list'!$A$3:$A$851,0)),4)="3.1 ",LEFT(INDEX('2 Diag Ordering list'!$A$3:$A$851,MATCH('Calculations - Diagnostics'!$H96,'2 Diag Ordering list'!$A$3:$A$851,0)),4)="4.1 ",LEFT(INDEX('2 Diag Ordering list'!$A$3:$A$851,MATCH('Calculations - Diagnostics'!$H96,'2 Diag Ordering list'!$A$3:$A$851,0)),4)="4.2 ",LEFT(INDEX('2 Diag Ordering list'!$A$3:$A$851,MATCH('Calculations - Diagnostics'!$H96,'2 Diag Ordering list'!$A$3:$A$851,0)),4)="5.1 ",LEFT(INDEX('2 Diag Ordering list'!$A$3:$A$851,MATCH('Calculations - Diagnostics'!$H96,'2 Diag Ordering list'!$A$3:$A$851,0)),4)="5.2 ",LEFT(INDEX('2 Diag Ordering list'!$A$3:$A$851,MATCH('Calculations - Diagnostics'!$H96,'2 Diag Ordering list'!$A$3:$A$851,0)),4)="5.3 ",LEFT(INDEX('2 Diag Ordering list'!$A$3:$A$851,MATCH('Calculations - Diagnostics'!$H96,'2 Diag Ordering list'!$A$3:$A$851,0)),4)="6.1 ",LEFT(INDEX('2 Diag Ordering list'!$A$3:$A$851,MATCH('Calculations - Diagnostics'!$H96,'2 Diag Ordering list'!$A$3:$A$851,0)),4)="6.2 ",LEFT(INDEX('2 Diag Ordering list'!$A$3:$A$851,MATCH('Calculations - Diagnostics'!$H96,'2 Diag Ordering list'!$A$3:$A$851,0)),4)="6.3 ",LEFT(INDEX('2 Diag Ordering list'!$A$3:$A$851,MATCH('Calculations - Diagnostics'!$H96,'2 Diag Ordering list'!$A$3:$A$851,0)),4)="6.4 ",LEFT(INDEX('2 Diag Ordering list'!$A$3:$A$851,MATCH('Calculations - Diagnostics'!$H96,'2 Diag Ordering list'!$A$3:$A$851,0)),4)="7.1 "),HYPERLINK("#"&amp;CELL("address",INDEX('2 Diag Ordering list'!$A$3:$A$851,MATCH('Calculations - Diagnostics'!$H96,'2 Diag Ordering list'!$A$3:$A$851,0))),INDEX('2 Diag Ordering list'!$A$3:$A$851,MATCH('Calculations - Diagnostics'!$H96,'2 Diag Ordering list'!$A$3:$A$851,0))),"")</f>
        <v/>
      </c>
      <c r="C61" s="703" t="str">
        <f t="array" aca="1" ref="C61" ca="1">IF(AND(A61="",B61=""),HYPERLINK("#"&amp;CELL("address",INDEX('2 Diag Ordering list'!$A$3:$A$851,MATCH('Calculations - Diagnostics'!$H96,'2 Diag Ordering list'!$A$3:$A$851,0))),INDEX('2 Diag Ordering list'!$A$3:$A$851,MATCH('Calculations - Diagnostics'!$H96,'2 Diag Ordering list'!$A$3:$A$851,0))),"")</f>
        <v xml:space="preserve">4.1.4 Specimen processing consumables	</v>
      </c>
    </row>
    <row r="62" spans="1:3" ht="17.100000000000001" customHeight="1">
      <c r="A62" s="938" t="str">
        <f t="array" aca="1" ref="A62" ca="1">IF(OR(LEFT(INDEX('2 Diag Ordering list'!$A$3:$A$851,MATCH('Calculations - Diagnostics'!$H97,'2 Diag Ordering list'!$A$3:$A$851,0)),3)="1. ",LEFT(INDEX('2 Diag Ordering list'!$A$3:$A$851,MATCH('Calculations - Diagnostics'!$H97,'2 Diag Ordering list'!$A$3:$A$851,0)),3)="2. ",LEFT(INDEX('2 Diag Ordering list'!$A$3:$A$851,MATCH('Calculations - Diagnostics'!$H97,'2 Diag Ordering list'!$A$3:$A$851,0)),3)="3. ",LEFT(INDEX('2 Diag Ordering list'!$A$3:$A$851,MATCH('Calculations - Diagnostics'!$H97,'2 Diag Ordering list'!$A$3:$A$851,0)),3)="4. ",LEFT(INDEX('2 Diag Ordering list'!$A$3:$A$851,MATCH('Calculations - Diagnostics'!$H97,'2 Diag Ordering list'!$A$3:$A$851,0)),3)="5. ",LEFT(INDEX('2 Diag Ordering list'!$A$3:$A$851,MATCH('Calculations - Diagnostics'!$H97,'2 Diag Ordering list'!$A$3:$A$851,0)),3)="6. ",LEFT(INDEX('2 Diag Ordering list'!$A$3:$A$851,MATCH('Calculations - Diagnostics'!$H97,'2 Diag Ordering list'!$A$3:$A$851,0)),3)="7. ",LEFT(INDEX('2 Diag Ordering list'!$A$3:$A$851,MATCH('Calculations - Diagnostics'!$H97,'2 Diag Ordering list'!$A$3:$A$851,0)),3)="8. ",LEFT(INDEX('2 Diag Ordering list'!$A$3:$A$851,MATCH('Calculations - Diagnostics'!$H97,'2 Diag Ordering list'!$A$3:$A$851,0)),3)="9. "),
HYPERLINK("#"&amp;CELL("address",INDEX('2 Diag Ordering list'!$A$3:$A$851,MATCH('Calculations - Diagnostics'!$H97,'2 Diag Ordering list'!$A$3:$A$851,0))),INDEX('2 Diag Ordering list'!$A$3:$A$851,MATCH('Calculations - Diagnostics'!$H97,'2 Diag Ordering list'!$A$3:$A$851,0))),"")</f>
        <v/>
      </c>
      <c r="B62" s="1150" t="str">
        <f t="array" aca="1" ref="B62" ca="1">IF(OR(LEFT(INDEX('2 Diag Ordering list'!$A$3:$A$851,MATCH('Calculations - Diagnostics'!$H97,'2 Diag Ordering list'!$A$3:$A$851,0)),4)="1.1 ",LEFT(INDEX('2 Diag Ordering list'!$A$3:$A$851,MATCH('Calculations - Diagnostics'!$H97,'2 Diag Ordering list'!$A$3:$A$851,0)),4)="1.2 ",LEFT(INDEX('2 Diag Ordering list'!$A$3:$A$851,MATCH('Calculations - Diagnostics'!$H97,'2 Diag Ordering list'!$A$3:$A$851,0)),4)="1.3 ",LEFT(INDEX('2 Diag Ordering list'!$A$3:$A$851,MATCH('Calculations - Diagnostics'!$H97,'2 Diag Ordering list'!$A$3:$A$851,0)),4)="1.4 ",LEFT(INDEX('2 Diag Ordering list'!$A$3:$A$851,MATCH('Calculations - Diagnostics'!$H97,'2 Diag Ordering list'!$A$3:$A$851,0)),4)="1.5 ",LEFT(INDEX('2 Diag Ordering list'!$A$3:$A$851,MATCH('Calculations - Diagnostics'!$H97,'2 Diag Ordering list'!$A$3:$A$851,0)),4)="1.6 ",LEFT(INDEX('2 Diag Ordering list'!$A$3:$A$851,MATCH('Calculations - Diagnostics'!$H97,'2 Diag Ordering list'!$A$3:$A$851,0)),4)="2.1 ",LEFT(INDEX('2 Diag Ordering list'!$A$3:$A$851,MATCH('Calculations - Diagnostics'!$H97,'2 Diag Ordering list'!$A$3:$A$851,0)),4)="3.1 ",LEFT(INDEX('2 Diag Ordering list'!$A$3:$A$851,MATCH('Calculations - Diagnostics'!$H97,'2 Diag Ordering list'!$A$3:$A$851,0)),4)="4.1 ",LEFT(INDEX('2 Diag Ordering list'!$A$3:$A$851,MATCH('Calculations - Diagnostics'!$H97,'2 Diag Ordering list'!$A$3:$A$851,0)),4)="4.2 ",LEFT(INDEX('2 Diag Ordering list'!$A$3:$A$851,MATCH('Calculations - Diagnostics'!$H97,'2 Diag Ordering list'!$A$3:$A$851,0)),4)="5.1 ",LEFT(INDEX('2 Diag Ordering list'!$A$3:$A$851,MATCH('Calculations - Diagnostics'!$H97,'2 Diag Ordering list'!$A$3:$A$851,0)),4)="5.2 ",LEFT(INDEX('2 Diag Ordering list'!$A$3:$A$851,MATCH('Calculations - Diagnostics'!$H97,'2 Diag Ordering list'!$A$3:$A$851,0)),4)="5.3 ",LEFT(INDEX('2 Diag Ordering list'!$A$3:$A$851,MATCH('Calculations - Diagnostics'!$H97,'2 Diag Ordering list'!$A$3:$A$851,0)),4)="6.1 ",LEFT(INDEX('2 Diag Ordering list'!$A$3:$A$851,MATCH('Calculations - Diagnostics'!$H97,'2 Diag Ordering list'!$A$3:$A$851,0)),4)="6.2 ",LEFT(INDEX('2 Diag Ordering list'!$A$3:$A$851,MATCH('Calculations - Diagnostics'!$H97,'2 Diag Ordering list'!$A$3:$A$851,0)),4)="6.3 ",LEFT(INDEX('2 Diag Ordering list'!$A$3:$A$851,MATCH('Calculations - Diagnostics'!$H97,'2 Diag Ordering list'!$A$3:$A$851,0)),4)="6.4 ",LEFT(INDEX('2 Diag Ordering list'!$A$3:$A$851,MATCH('Calculations - Diagnostics'!$H97,'2 Diag Ordering list'!$A$3:$A$851,0)),4)="7.1 "),HYPERLINK("#"&amp;CELL("address",INDEX('2 Diag Ordering list'!$A$3:$A$851,MATCH('Calculations - Diagnostics'!$H97,'2 Diag Ordering list'!$A$3:$A$851,0))),INDEX('2 Diag Ordering list'!$A$3:$A$851,MATCH('Calculations - Diagnostics'!$H97,'2 Diag Ordering list'!$A$3:$A$851,0))),"")</f>
        <v>4.2 MEDIA PREPARATION</v>
      </c>
      <c r="C62" s="702" t="str">
        <f t="array" aca="1" ref="C62" ca="1">IF(AND(A62="",B62=""),HYPERLINK("#"&amp;CELL("address",INDEX('2 Diag Ordering list'!$A$3:$A$851,MATCH('Calculations - Diagnostics'!$H97,'2 Diag Ordering list'!$A$3:$A$851,0))),INDEX('2 Diag Ordering list'!$A$3:$A$851,MATCH('Calculations - Diagnostics'!$H97,'2 Diag Ordering list'!$A$3:$A$851,0))),"")</f>
        <v/>
      </c>
    </row>
    <row r="63" spans="1:3" ht="17.100000000000001" customHeight="1">
      <c r="A63" s="938" t="str">
        <f t="array" aca="1" ref="A63" ca="1">IF(OR(LEFT(INDEX('2 Diag Ordering list'!$A$3:$A$851,MATCH('Calculations - Diagnostics'!$H98,'2 Diag Ordering list'!$A$3:$A$851,0)),3)="1. ",LEFT(INDEX('2 Diag Ordering list'!$A$3:$A$851,MATCH('Calculations - Diagnostics'!$H98,'2 Diag Ordering list'!$A$3:$A$851,0)),3)="2. ",LEFT(INDEX('2 Diag Ordering list'!$A$3:$A$851,MATCH('Calculations - Diagnostics'!$H98,'2 Diag Ordering list'!$A$3:$A$851,0)),3)="3. ",LEFT(INDEX('2 Diag Ordering list'!$A$3:$A$851,MATCH('Calculations - Diagnostics'!$H98,'2 Diag Ordering list'!$A$3:$A$851,0)),3)="4. ",LEFT(INDEX('2 Diag Ordering list'!$A$3:$A$851,MATCH('Calculations - Diagnostics'!$H98,'2 Diag Ordering list'!$A$3:$A$851,0)),3)="5. ",LEFT(INDEX('2 Diag Ordering list'!$A$3:$A$851,MATCH('Calculations - Diagnostics'!$H98,'2 Diag Ordering list'!$A$3:$A$851,0)),3)="6. ",LEFT(INDEX('2 Diag Ordering list'!$A$3:$A$851,MATCH('Calculations - Diagnostics'!$H98,'2 Diag Ordering list'!$A$3:$A$851,0)),3)="7. ",LEFT(INDEX('2 Diag Ordering list'!$A$3:$A$851,MATCH('Calculations - Diagnostics'!$H98,'2 Diag Ordering list'!$A$3:$A$851,0)),3)="8. ",LEFT(INDEX('2 Diag Ordering list'!$A$3:$A$851,MATCH('Calculations - Diagnostics'!$H98,'2 Diag Ordering list'!$A$3:$A$851,0)),3)="9. "),
HYPERLINK("#"&amp;CELL("address",INDEX('2 Diag Ordering list'!$A$3:$A$851,MATCH('Calculations - Diagnostics'!$H98,'2 Diag Ordering list'!$A$3:$A$851,0))),INDEX('2 Diag Ordering list'!$A$3:$A$851,MATCH('Calculations - Diagnostics'!$H98,'2 Diag Ordering list'!$A$3:$A$851,0))),"")</f>
        <v/>
      </c>
      <c r="B63" s="1143" t="str">
        <f t="array" aca="1" ref="B63" ca="1">IF(OR(LEFT(INDEX('2 Diag Ordering list'!$A$3:$A$851,MATCH('Calculations - Diagnostics'!$H98,'2 Diag Ordering list'!$A$3:$A$851,0)),4)="1.1 ",LEFT(INDEX('2 Diag Ordering list'!$A$3:$A$851,MATCH('Calculations - Diagnostics'!$H98,'2 Diag Ordering list'!$A$3:$A$851,0)),4)="1.2 ",LEFT(INDEX('2 Diag Ordering list'!$A$3:$A$851,MATCH('Calculations - Diagnostics'!$H98,'2 Diag Ordering list'!$A$3:$A$851,0)),4)="1.3 ",LEFT(INDEX('2 Diag Ordering list'!$A$3:$A$851,MATCH('Calculations - Diagnostics'!$H98,'2 Diag Ordering list'!$A$3:$A$851,0)),4)="1.4 ",LEFT(INDEX('2 Diag Ordering list'!$A$3:$A$851,MATCH('Calculations - Diagnostics'!$H98,'2 Diag Ordering list'!$A$3:$A$851,0)),4)="1.5 ",LEFT(INDEX('2 Diag Ordering list'!$A$3:$A$851,MATCH('Calculations - Diagnostics'!$H98,'2 Diag Ordering list'!$A$3:$A$851,0)),4)="1.6 ",LEFT(INDEX('2 Diag Ordering list'!$A$3:$A$851,MATCH('Calculations - Diagnostics'!$H98,'2 Diag Ordering list'!$A$3:$A$851,0)),4)="2.1 ",LEFT(INDEX('2 Diag Ordering list'!$A$3:$A$851,MATCH('Calculations - Diagnostics'!$H98,'2 Diag Ordering list'!$A$3:$A$851,0)),4)="3.1 ",LEFT(INDEX('2 Diag Ordering list'!$A$3:$A$851,MATCH('Calculations - Diagnostics'!$H98,'2 Diag Ordering list'!$A$3:$A$851,0)),4)="4.1 ",LEFT(INDEX('2 Diag Ordering list'!$A$3:$A$851,MATCH('Calculations - Diagnostics'!$H98,'2 Diag Ordering list'!$A$3:$A$851,0)),4)="4.2 ",LEFT(INDEX('2 Diag Ordering list'!$A$3:$A$851,MATCH('Calculations - Diagnostics'!$H98,'2 Diag Ordering list'!$A$3:$A$851,0)),4)="5.1 ",LEFT(INDEX('2 Diag Ordering list'!$A$3:$A$851,MATCH('Calculations - Diagnostics'!$H98,'2 Diag Ordering list'!$A$3:$A$851,0)),4)="5.2 ",LEFT(INDEX('2 Diag Ordering list'!$A$3:$A$851,MATCH('Calculations - Diagnostics'!$H98,'2 Diag Ordering list'!$A$3:$A$851,0)),4)="5.3 ",LEFT(INDEX('2 Diag Ordering list'!$A$3:$A$851,MATCH('Calculations - Diagnostics'!$H98,'2 Diag Ordering list'!$A$3:$A$851,0)),4)="6.1 ",LEFT(INDEX('2 Diag Ordering list'!$A$3:$A$851,MATCH('Calculations - Diagnostics'!$H98,'2 Diag Ordering list'!$A$3:$A$851,0)),4)="6.2 ",LEFT(INDEX('2 Diag Ordering list'!$A$3:$A$851,MATCH('Calculations - Diagnostics'!$H98,'2 Diag Ordering list'!$A$3:$A$851,0)),4)="6.3 ",LEFT(INDEX('2 Diag Ordering list'!$A$3:$A$851,MATCH('Calculations - Diagnostics'!$H98,'2 Diag Ordering list'!$A$3:$A$851,0)),4)="6.4 ",LEFT(INDEX('2 Diag Ordering list'!$A$3:$A$851,MATCH('Calculations - Diagnostics'!$H98,'2 Diag Ordering list'!$A$3:$A$851,0)),4)="7.1 "),HYPERLINK("#"&amp;CELL("address",INDEX('2 Diag Ordering list'!$A$3:$A$851,MATCH('Calculations - Diagnostics'!$H98,'2 Diag Ordering list'!$A$3:$A$851,0))),INDEX('2 Diag Ordering list'!$A$3:$A$851,MATCH('Calculations - Diagnostics'!$H98,'2 Diag Ordering list'!$A$3:$A$851,0))),"")</f>
        <v/>
      </c>
      <c r="C63" s="703" t="str">
        <f t="array" aca="1" ref="C63" ca="1">IF(AND(A63="",B63=""),HYPERLINK("#"&amp;CELL("address",INDEX('2 Diag Ordering list'!$A$3:$A$851,MATCH('Calculations - Diagnostics'!$H98,'2 Diag Ordering list'!$A$3:$A$851,0))),INDEX('2 Diag Ordering list'!$A$3:$A$851,MATCH('Calculations - Diagnostics'!$H98,'2 Diag Ordering list'!$A$3:$A$851,0))),"")</f>
        <v>4.2.1 Media preparation equipment</v>
      </c>
    </row>
    <row r="64" spans="1:3" ht="17.100000000000001" customHeight="1">
      <c r="A64" s="938" t="str">
        <f t="array" aca="1" ref="A64" ca="1">IF(OR(LEFT(INDEX('2 Diag Ordering list'!$A$3:$A$851,MATCH('Calculations - Diagnostics'!$H99,'2 Diag Ordering list'!$A$3:$A$851,0)),3)="1. ",LEFT(INDEX('2 Diag Ordering list'!$A$3:$A$851,MATCH('Calculations - Diagnostics'!$H99,'2 Diag Ordering list'!$A$3:$A$851,0)),3)="2. ",LEFT(INDEX('2 Diag Ordering list'!$A$3:$A$851,MATCH('Calculations - Diagnostics'!$H99,'2 Diag Ordering list'!$A$3:$A$851,0)),3)="3. ",LEFT(INDEX('2 Diag Ordering list'!$A$3:$A$851,MATCH('Calculations - Diagnostics'!$H99,'2 Diag Ordering list'!$A$3:$A$851,0)),3)="4. ",LEFT(INDEX('2 Diag Ordering list'!$A$3:$A$851,MATCH('Calculations - Diagnostics'!$H99,'2 Diag Ordering list'!$A$3:$A$851,0)),3)="5. ",LEFT(INDEX('2 Diag Ordering list'!$A$3:$A$851,MATCH('Calculations - Diagnostics'!$H99,'2 Diag Ordering list'!$A$3:$A$851,0)),3)="6. ",LEFT(INDEX('2 Diag Ordering list'!$A$3:$A$851,MATCH('Calculations - Diagnostics'!$H99,'2 Diag Ordering list'!$A$3:$A$851,0)),3)="7. ",LEFT(INDEX('2 Diag Ordering list'!$A$3:$A$851,MATCH('Calculations - Diagnostics'!$H99,'2 Diag Ordering list'!$A$3:$A$851,0)),3)="8. ",LEFT(INDEX('2 Diag Ordering list'!$A$3:$A$851,MATCH('Calculations - Diagnostics'!$H99,'2 Diag Ordering list'!$A$3:$A$851,0)),3)="9. "),
HYPERLINK("#"&amp;CELL("address",INDEX('2 Diag Ordering list'!$A$3:$A$851,MATCH('Calculations - Diagnostics'!$H99,'2 Diag Ordering list'!$A$3:$A$851,0))),INDEX('2 Diag Ordering list'!$A$3:$A$851,MATCH('Calculations - Diagnostics'!$H99,'2 Diag Ordering list'!$A$3:$A$851,0))),"")</f>
        <v/>
      </c>
      <c r="B64" s="1143" t="str">
        <f t="array" aca="1" ref="B64" ca="1">IF(OR(LEFT(INDEX('2 Diag Ordering list'!$A$3:$A$851,MATCH('Calculations - Diagnostics'!$H99,'2 Diag Ordering list'!$A$3:$A$851,0)),4)="1.1 ",LEFT(INDEX('2 Diag Ordering list'!$A$3:$A$851,MATCH('Calculations - Diagnostics'!$H99,'2 Diag Ordering list'!$A$3:$A$851,0)),4)="1.2 ",LEFT(INDEX('2 Diag Ordering list'!$A$3:$A$851,MATCH('Calculations - Diagnostics'!$H99,'2 Diag Ordering list'!$A$3:$A$851,0)),4)="1.3 ",LEFT(INDEX('2 Diag Ordering list'!$A$3:$A$851,MATCH('Calculations - Diagnostics'!$H99,'2 Diag Ordering list'!$A$3:$A$851,0)),4)="1.4 ",LEFT(INDEX('2 Diag Ordering list'!$A$3:$A$851,MATCH('Calculations - Diagnostics'!$H99,'2 Diag Ordering list'!$A$3:$A$851,0)),4)="1.5 ",LEFT(INDEX('2 Diag Ordering list'!$A$3:$A$851,MATCH('Calculations - Diagnostics'!$H99,'2 Diag Ordering list'!$A$3:$A$851,0)),4)="1.6 ",LEFT(INDEX('2 Diag Ordering list'!$A$3:$A$851,MATCH('Calculations - Diagnostics'!$H99,'2 Diag Ordering list'!$A$3:$A$851,0)),4)="2.1 ",LEFT(INDEX('2 Diag Ordering list'!$A$3:$A$851,MATCH('Calculations - Diagnostics'!$H99,'2 Diag Ordering list'!$A$3:$A$851,0)),4)="3.1 ",LEFT(INDEX('2 Diag Ordering list'!$A$3:$A$851,MATCH('Calculations - Diagnostics'!$H99,'2 Diag Ordering list'!$A$3:$A$851,0)),4)="4.1 ",LEFT(INDEX('2 Diag Ordering list'!$A$3:$A$851,MATCH('Calculations - Diagnostics'!$H99,'2 Diag Ordering list'!$A$3:$A$851,0)),4)="4.2 ",LEFT(INDEX('2 Diag Ordering list'!$A$3:$A$851,MATCH('Calculations - Diagnostics'!$H99,'2 Diag Ordering list'!$A$3:$A$851,0)),4)="5.1 ",LEFT(INDEX('2 Diag Ordering list'!$A$3:$A$851,MATCH('Calculations - Diagnostics'!$H99,'2 Diag Ordering list'!$A$3:$A$851,0)),4)="5.2 ",LEFT(INDEX('2 Diag Ordering list'!$A$3:$A$851,MATCH('Calculations - Diagnostics'!$H99,'2 Diag Ordering list'!$A$3:$A$851,0)),4)="5.3 ",LEFT(INDEX('2 Diag Ordering list'!$A$3:$A$851,MATCH('Calculations - Diagnostics'!$H99,'2 Diag Ordering list'!$A$3:$A$851,0)),4)="6.1 ",LEFT(INDEX('2 Diag Ordering list'!$A$3:$A$851,MATCH('Calculations - Diagnostics'!$H99,'2 Diag Ordering list'!$A$3:$A$851,0)),4)="6.2 ",LEFT(INDEX('2 Diag Ordering list'!$A$3:$A$851,MATCH('Calculations - Diagnostics'!$H99,'2 Diag Ordering list'!$A$3:$A$851,0)),4)="6.3 ",LEFT(INDEX('2 Diag Ordering list'!$A$3:$A$851,MATCH('Calculations - Diagnostics'!$H99,'2 Diag Ordering list'!$A$3:$A$851,0)),4)="6.4 ",LEFT(INDEX('2 Diag Ordering list'!$A$3:$A$851,MATCH('Calculations - Diagnostics'!$H99,'2 Diag Ordering list'!$A$3:$A$851,0)),4)="7.1 "),HYPERLINK("#"&amp;CELL("address",INDEX('2 Diag Ordering list'!$A$3:$A$851,MATCH('Calculations - Diagnostics'!$H99,'2 Diag Ordering list'!$A$3:$A$851,0))),INDEX('2 Diag Ordering list'!$A$3:$A$851,MATCH('Calculations - Diagnostics'!$H99,'2 Diag Ordering list'!$A$3:$A$851,0))),"")</f>
        <v/>
      </c>
      <c r="C64" s="703" t="str">
        <f t="array" aca="1" ref="C64" ca="1">IF(AND(A64="",B64=""),HYPERLINK("#"&amp;CELL("address",INDEX('2 Diag Ordering list'!$A$3:$A$851,MATCH('Calculations - Diagnostics'!$H99,'2 Diag Ordering list'!$A$3:$A$851,0))),INDEX('2 Diag Ordering list'!$A$3:$A$851,MATCH('Calculations - Diagnostics'!$H99,'2 Diag Ordering list'!$A$3:$A$851,0))),"")</f>
        <v>4.2.2 Media preparation plasticware</v>
      </c>
    </row>
    <row r="65" spans="1:3" ht="17.100000000000001" customHeight="1">
      <c r="A65" s="938" t="str">
        <f t="array" aca="1" ref="A65" ca="1">IF(OR(LEFT(INDEX('2 Diag Ordering list'!$A$3:$A$851,MATCH('Calculations - Diagnostics'!$H100,'2 Diag Ordering list'!$A$3:$A$851,0)),3)="1. ",LEFT(INDEX('2 Diag Ordering list'!$A$3:$A$851,MATCH('Calculations - Diagnostics'!$H100,'2 Diag Ordering list'!$A$3:$A$851,0)),3)="2. ",LEFT(INDEX('2 Diag Ordering list'!$A$3:$A$851,MATCH('Calculations - Diagnostics'!$H100,'2 Diag Ordering list'!$A$3:$A$851,0)),3)="3. ",LEFT(INDEX('2 Diag Ordering list'!$A$3:$A$851,MATCH('Calculations - Diagnostics'!$H100,'2 Diag Ordering list'!$A$3:$A$851,0)),3)="4. ",LEFT(INDEX('2 Diag Ordering list'!$A$3:$A$851,MATCH('Calculations - Diagnostics'!$H100,'2 Diag Ordering list'!$A$3:$A$851,0)),3)="5. ",LEFT(INDEX('2 Diag Ordering list'!$A$3:$A$851,MATCH('Calculations - Diagnostics'!$H100,'2 Diag Ordering list'!$A$3:$A$851,0)),3)="6. ",LEFT(INDEX('2 Diag Ordering list'!$A$3:$A$851,MATCH('Calculations - Diagnostics'!$H100,'2 Diag Ordering list'!$A$3:$A$851,0)),3)="7. ",LEFT(INDEX('2 Diag Ordering list'!$A$3:$A$851,MATCH('Calculations - Diagnostics'!$H100,'2 Diag Ordering list'!$A$3:$A$851,0)),3)="8. ",LEFT(INDEX('2 Diag Ordering list'!$A$3:$A$851,MATCH('Calculations - Diagnostics'!$H100,'2 Diag Ordering list'!$A$3:$A$851,0)),3)="9. "),
HYPERLINK("#"&amp;CELL("address",INDEX('2 Diag Ordering list'!$A$3:$A$851,MATCH('Calculations - Diagnostics'!$H100,'2 Diag Ordering list'!$A$3:$A$851,0))),INDEX('2 Diag Ordering list'!$A$3:$A$851,MATCH('Calculations - Diagnostics'!$H100,'2 Diag Ordering list'!$A$3:$A$851,0))),"")</f>
        <v/>
      </c>
      <c r="B65" s="1143" t="str">
        <f t="array" aca="1" ref="B65" ca="1">IF(OR(LEFT(INDEX('2 Diag Ordering list'!$A$3:$A$851,MATCH('Calculations - Diagnostics'!$H100,'2 Diag Ordering list'!$A$3:$A$851,0)),4)="1.1 ",LEFT(INDEX('2 Diag Ordering list'!$A$3:$A$851,MATCH('Calculations - Diagnostics'!$H100,'2 Diag Ordering list'!$A$3:$A$851,0)),4)="1.2 ",LEFT(INDEX('2 Diag Ordering list'!$A$3:$A$851,MATCH('Calculations - Diagnostics'!$H100,'2 Diag Ordering list'!$A$3:$A$851,0)),4)="1.3 ",LEFT(INDEX('2 Diag Ordering list'!$A$3:$A$851,MATCH('Calculations - Diagnostics'!$H100,'2 Diag Ordering list'!$A$3:$A$851,0)),4)="1.4 ",LEFT(INDEX('2 Diag Ordering list'!$A$3:$A$851,MATCH('Calculations - Diagnostics'!$H100,'2 Diag Ordering list'!$A$3:$A$851,0)),4)="1.5 ",LEFT(INDEX('2 Diag Ordering list'!$A$3:$A$851,MATCH('Calculations - Diagnostics'!$H100,'2 Diag Ordering list'!$A$3:$A$851,0)),4)="1.6 ",LEFT(INDEX('2 Diag Ordering list'!$A$3:$A$851,MATCH('Calculations - Diagnostics'!$H100,'2 Diag Ordering list'!$A$3:$A$851,0)),4)="2.1 ",LEFT(INDEX('2 Diag Ordering list'!$A$3:$A$851,MATCH('Calculations - Diagnostics'!$H100,'2 Diag Ordering list'!$A$3:$A$851,0)),4)="3.1 ",LEFT(INDEX('2 Diag Ordering list'!$A$3:$A$851,MATCH('Calculations - Diagnostics'!$H100,'2 Diag Ordering list'!$A$3:$A$851,0)),4)="4.1 ",LEFT(INDEX('2 Diag Ordering list'!$A$3:$A$851,MATCH('Calculations - Diagnostics'!$H100,'2 Diag Ordering list'!$A$3:$A$851,0)),4)="4.2 ",LEFT(INDEX('2 Diag Ordering list'!$A$3:$A$851,MATCH('Calculations - Diagnostics'!$H100,'2 Diag Ordering list'!$A$3:$A$851,0)),4)="5.1 ",LEFT(INDEX('2 Diag Ordering list'!$A$3:$A$851,MATCH('Calculations - Diagnostics'!$H100,'2 Diag Ordering list'!$A$3:$A$851,0)),4)="5.2 ",LEFT(INDEX('2 Diag Ordering list'!$A$3:$A$851,MATCH('Calculations - Diagnostics'!$H100,'2 Diag Ordering list'!$A$3:$A$851,0)),4)="5.3 ",LEFT(INDEX('2 Diag Ordering list'!$A$3:$A$851,MATCH('Calculations - Diagnostics'!$H100,'2 Diag Ordering list'!$A$3:$A$851,0)),4)="6.1 ",LEFT(INDEX('2 Diag Ordering list'!$A$3:$A$851,MATCH('Calculations - Diagnostics'!$H100,'2 Diag Ordering list'!$A$3:$A$851,0)),4)="6.2 ",LEFT(INDEX('2 Diag Ordering list'!$A$3:$A$851,MATCH('Calculations - Diagnostics'!$H100,'2 Diag Ordering list'!$A$3:$A$851,0)),4)="6.3 ",LEFT(INDEX('2 Diag Ordering list'!$A$3:$A$851,MATCH('Calculations - Diagnostics'!$H100,'2 Diag Ordering list'!$A$3:$A$851,0)),4)="6.4 ",LEFT(INDEX('2 Diag Ordering list'!$A$3:$A$851,MATCH('Calculations - Diagnostics'!$H100,'2 Diag Ordering list'!$A$3:$A$851,0)),4)="7.1 "),HYPERLINK("#"&amp;CELL("address",INDEX('2 Diag Ordering list'!$A$3:$A$851,MATCH('Calculations - Diagnostics'!$H100,'2 Diag Ordering list'!$A$3:$A$851,0))),INDEX('2 Diag Ordering list'!$A$3:$A$851,MATCH('Calculations - Diagnostics'!$H100,'2 Diag Ordering list'!$A$3:$A$851,0))),"")</f>
        <v/>
      </c>
      <c r="C65" s="703" t="str">
        <f t="array" aca="1" ref="C65" ca="1">IF(AND(A65="",B65=""),HYPERLINK("#"&amp;CELL("address",INDEX('2 Diag Ordering list'!$A$3:$A$851,MATCH('Calculations - Diagnostics'!$H100,'2 Diag Ordering list'!$A$3:$A$851,0))),INDEX('2 Diag Ordering list'!$A$3:$A$851,MATCH('Calculations - Diagnostics'!$H100,'2 Diag Ordering list'!$A$3:$A$851,0))),"")</f>
        <v>4.2.3 Media preparation glassware</v>
      </c>
    </row>
    <row r="66" spans="1:3" ht="17.100000000000001" customHeight="1" thickBot="1">
      <c r="A66" s="1153" t="str">
        <f t="array" aca="1" ref="A66" ca="1">IF(OR(LEFT(INDEX('2 Diag Ordering list'!$A$3:$A$851,MATCH('Calculations - Diagnostics'!$H101,'2 Diag Ordering list'!$A$3:$A$851,0)),3)="1. ",LEFT(INDEX('2 Diag Ordering list'!$A$3:$A$851,MATCH('Calculations - Diagnostics'!$H101,'2 Diag Ordering list'!$A$3:$A$851,0)),3)="2. ",LEFT(INDEX('2 Diag Ordering list'!$A$3:$A$851,MATCH('Calculations - Diagnostics'!$H101,'2 Diag Ordering list'!$A$3:$A$851,0)),3)="3. ",LEFT(INDEX('2 Diag Ordering list'!$A$3:$A$851,MATCH('Calculations - Diagnostics'!$H101,'2 Diag Ordering list'!$A$3:$A$851,0)),3)="4. ",LEFT(INDEX('2 Diag Ordering list'!$A$3:$A$851,MATCH('Calculations - Diagnostics'!$H101,'2 Diag Ordering list'!$A$3:$A$851,0)),3)="5. ",LEFT(INDEX('2 Diag Ordering list'!$A$3:$A$851,MATCH('Calculations - Diagnostics'!$H101,'2 Diag Ordering list'!$A$3:$A$851,0)),3)="6. ",LEFT(INDEX('2 Diag Ordering list'!$A$3:$A$851,MATCH('Calculations - Diagnostics'!$H101,'2 Diag Ordering list'!$A$3:$A$851,0)),3)="7. ",LEFT(INDEX('2 Diag Ordering list'!$A$3:$A$851,MATCH('Calculations - Diagnostics'!$H101,'2 Diag Ordering list'!$A$3:$A$851,0)),3)="8. ",LEFT(INDEX('2 Diag Ordering list'!$A$3:$A$851,MATCH('Calculations - Diagnostics'!$H101,'2 Diag Ordering list'!$A$3:$A$851,0)),3)="9. "),
HYPERLINK("#"&amp;CELL("address",INDEX('2 Diag Ordering list'!$A$3:$A$851,MATCH('Calculations - Diagnostics'!$H101,'2 Diag Ordering list'!$A$3:$A$851,0))),INDEX('2 Diag Ordering list'!$A$3:$A$851,MATCH('Calculations - Diagnostics'!$H101,'2 Diag Ordering list'!$A$3:$A$851,0))),"")</f>
        <v/>
      </c>
      <c r="B66" s="1154" t="str">
        <f t="array" aca="1" ref="B66" ca="1">IF(OR(LEFT(INDEX('2 Diag Ordering list'!$A$3:$A$851,MATCH('Calculations - Diagnostics'!$H101,'2 Diag Ordering list'!$A$3:$A$851,0)),4)="1.1 ",LEFT(INDEX('2 Diag Ordering list'!$A$3:$A$851,MATCH('Calculations - Diagnostics'!$H101,'2 Diag Ordering list'!$A$3:$A$851,0)),4)="1.2 ",LEFT(INDEX('2 Diag Ordering list'!$A$3:$A$851,MATCH('Calculations - Diagnostics'!$H101,'2 Diag Ordering list'!$A$3:$A$851,0)),4)="1.3 ",LEFT(INDEX('2 Diag Ordering list'!$A$3:$A$851,MATCH('Calculations - Diagnostics'!$H101,'2 Diag Ordering list'!$A$3:$A$851,0)),4)="1.4 ",LEFT(INDEX('2 Diag Ordering list'!$A$3:$A$851,MATCH('Calculations - Diagnostics'!$H101,'2 Diag Ordering list'!$A$3:$A$851,0)),4)="1.5 ",LEFT(INDEX('2 Diag Ordering list'!$A$3:$A$851,MATCH('Calculations - Diagnostics'!$H101,'2 Diag Ordering list'!$A$3:$A$851,0)),4)="1.6 ",LEFT(INDEX('2 Diag Ordering list'!$A$3:$A$851,MATCH('Calculations - Diagnostics'!$H101,'2 Diag Ordering list'!$A$3:$A$851,0)),4)="2.1 ",LEFT(INDEX('2 Diag Ordering list'!$A$3:$A$851,MATCH('Calculations - Diagnostics'!$H101,'2 Diag Ordering list'!$A$3:$A$851,0)),4)="3.1 ",LEFT(INDEX('2 Diag Ordering list'!$A$3:$A$851,MATCH('Calculations - Diagnostics'!$H101,'2 Diag Ordering list'!$A$3:$A$851,0)),4)="4.1 ",LEFT(INDEX('2 Diag Ordering list'!$A$3:$A$851,MATCH('Calculations - Diagnostics'!$H101,'2 Diag Ordering list'!$A$3:$A$851,0)),4)="4.2 ",LEFT(INDEX('2 Diag Ordering list'!$A$3:$A$851,MATCH('Calculations - Diagnostics'!$H101,'2 Diag Ordering list'!$A$3:$A$851,0)),4)="5.1 ",LEFT(INDEX('2 Diag Ordering list'!$A$3:$A$851,MATCH('Calculations - Diagnostics'!$H101,'2 Diag Ordering list'!$A$3:$A$851,0)),4)="5.2 ",LEFT(INDEX('2 Diag Ordering list'!$A$3:$A$851,MATCH('Calculations - Diagnostics'!$H101,'2 Diag Ordering list'!$A$3:$A$851,0)),4)="5.3 ",LEFT(INDEX('2 Diag Ordering list'!$A$3:$A$851,MATCH('Calculations - Diagnostics'!$H101,'2 Diag Ordering list'!$A$3:$A$851,0)),4)="6.1 ",LEFT(INDEX('2 Diag Ordering list'!$A$3:$A$851,MATCH('Calculations - Diagnostics'!$H101,'2 Diag Ordering list'!$A$3:$A$851,0)),4)="6.2 ",LEFT(INDEX('2 Diag Ordering list'!$A$3:$A$851,MATCH('Calculations - Diagnostics'!$H101,'2 Diag Ordering list'!$A$3:$A$851,0)),4)="6.3 ",LEFT(INDEX('2 Diag Ordering list'!$A$3:$A$851,MATCH('Calculations - Diagnostics'!$H101,'2 Diag Ordering list'!$A$3:$A$851,0)),4)="6.4 ",LEFT(INDEX('2 Diag Ordering list'!$A$3:$A$851,MATCH('Calculations - Diagnostics'!$H101,'2 Diag Ordering list'!$A$3:$A$851,0)),4)="7.1 "),HYPERLINK("#"&amp;CELL("address",INDEX('2 Diag Ordering list'!$A$3:$A$851,MATCH('Calculations - Diagnostics'!$H101,'2 Diag Ordering list'!$A$3:$A$851,0))),INDEX('2 Diag Ordering list'!$A$3:$A$851,MATCH('Calculations - Diagnostics'!$H101,'2 Diag Ordering list'!$A$3:$A$851,0))),"")</f>
        <v/>
      </c>
      <c r="C66" s="705" t="str">
        <f t="array" aca="1" ref="C66" ca="1">IF(AND(A66="",B66=""),HYPERLINK("#"&amp;CELL("address",INDEX('2 Diag Ordering list'!$A$3:$A$851,MATCH('Calculations - Diagnostics'!$H101,'2 Diag Ordering list'!$A$3:$A$851,0))),INDEX('2 Diag Ordering list'!$A$3:$A$851,MATCH('Calculations - Diagnostics'!$H101,'2 Diag Ordering list'!$A$3:$A$851,0))),"")</f>
        <v>4.2.4 Media preparation consumables</v>
      </c>
    </row>
    <row r="67" spans="1:3" ht="17.100000000000001" customHeight="1">
      <c r="A67" s="1147" t="str">
        <f t="array" aca="1" ref="A67" ca="1">IF(OR(LEFT(INDEX('2 Diag Ordering list'!$A$3:$A$851,MATCH('Calculations - Diagnostics'!$H102,'2 Diag Ordering list'!$A$3:$A$851,0)),3)="1. ",LEFT(INDEX('2 Diag Ordering list'!$A$3:$A$851,MATCH('Calculations - Diagnostics'!$H102,'2 Diag Ordering list'!$A$3:$A$851,0)),3)="2. ",LEFT(INDEX('2 Diag Ordering list'!$A$3:$A$851,MATCH('Calculations - Diagnostics'!$H102,'2 Diag Ordering list'!$A$3:$A$851,0)),3)="3. ",LEFT(INDEX('2 Diag Ordering list'!$A$3:$A$851,MATCH('Calculations - Diagnostics'!$H102,'2 Diag Ordering list'!$A$3:$A$851,0)),3)="4. ",LEFT(INDEX('2 Diag Ordering list'!$A$3:$A$851,MATCH('Calculations - Diagnostics'!$H102,'2 Diag Ordering list'!$A$3:$A$851,0)),3)="5. ",LEFT(INDEX('2 Diag Ordering list'!$A$3:$A$851,MATCH('Calculations - Diagnostics'!$H102,'2 Diag Ordering list'!$A$3:$A$851,0)),3)="6. ",LEFT(INDEX('2 Diag Ordering list'!$A$3:$A$851,MATCH('Calculations - Diagnostics'!$H102,'2 Diag Ordering list'!$A$3:$A$851,0)),3)="7. ",LEFT(INDEX('2 Diag Ordering list'!$A$3:$A$851,MATCH('Calculations - Diagnostics'!$H102,'2 Diag Ordering list'!$A$3:$A$851,0)),3)="8. ",LEFT(INDEX('2 Diag Ordering list'!$A$3:$A$851,MATCH('Calculations - Diagnostics'!$H102,'2 Diag Ordering list'!$A$3:$A$851,0)),3)="9. "),
HYPERLINK("#"&amp;CELL("address",INDEX('2 Diag Ordering list'!$A$3:$A$851,MATCH('Calculations - Diagnostics'!$H102,'2 Diag Ordering list'!$A$3:$A$851,0))),INDEX('2 Diag Ordering list'!$A$3:$A$851,MATCH('Calculations - Diagnostics'!$H102,'2 Diag Ordering list'!$A$3:$A$851,0))),"")</f>
        <v>5. INFECTION PREVENTION PRODUCTS</v>
      </c>
      <c r="B67" s="1152" t="str">
        <f t="array" aca="1" ref="B67" ca="1">IF(OR(LEFT(INDEX('2 Diag Ordering list'!$A$3:$A$851,MATCH('Calculations - Diagnostics'!$H102,'2 Diag Ordering list'!$A$3:$A$851,0)),4)="1.1 ",LEFT(INDEX('2 Diag Ordering list'!$A$3:$A$851,MATCH('Calculations - Diagnostics'!$H102,'2 Diag Ordering list'!$A$3:$A$851,0)),4)="1.2 ",LEFT(INDEX('2 Diag Ordering list'!$A$3:$A$851,MATCH('Calculations - Diagnostics'!$H102,'2 Diag Ordering list'!$A$3:$A$851,0)),4)="1.3 ",LEFT(INDEX('2 Diag Ordering list'!$A$3:$A$851,MATCH('Calculations - Diagnostics'!$H102,'2 Diag Ordering list'!$A$3:$A$851,0)),4)="1.4 ",LEFT(INDEX('2 Diag Ordering list'!$A$3:$A$851,MATCH('Calculations - Diagnostics'!$H102,'2 Diag Ordering list'!$A$3:$A$851,0)),4)="1.5 ",LEFT(INDEX('2 Diag Ordering list'!$A$3:$A$851,MATCH('Calculations - Diagnostics'!$H102,'2 Diag Ordering list'!$A$3:$A$851,0)),4)="1.6 ",LEFT(INDEX('2 Diag Ordering list'!$A$3:$A$851,MATCH('Calculations - Diagnostics'!$H102,'2 Diag Ordering list'!$A$3:$A$851,0)),4)="2.1 ",LEFT(INDEX('2 Diag Ordering list'!$A$3:$A$851,MATCH('Calculations - Diagnostics'!$H102,'2 Diag Ordering list'!$A$3:$A$851,0)),4)="3.1 ",LEFT(INDEX('2 Diag Ordering list'!$A$3:$A$851,MATCH('Calculations - Diagnostics'!$H102,'2 Diag Ordering list'!$A$3:$A$851,0)),4)="4.1 ",LEFT(INDEX('2 Diag Ordering list'!$A$3:$A$851,MATCH('Calculations - Diagnostics'!$H102,'2 Diag Ordering list'!$A$3:$A$851,0)),4)="4.2 ",LEFT(INDEX('2 Diag Ordering list'!$A$3:$A$851,MATCH('Calculations - Diagnostics'!$H102,'2 Diag Ordering list'!$A$3:$A$851,0)),4)="5.1 ",LEFT(INDEX('2 Diag Ordering list'!$A$3:$A$851,MATCH('Calculations - Diagnostics'!$H102,'2 Diag Ordering list'!$A$3:$A$851,0)),4)="5.2 ",LEFT(INDEX('2 Diag Ordering list'!$A$3:$A$851,MATCH('Calculations - Diagnostics'!$H102,'2 Diag Ordering list'!$A$3:$A$851,0)),4)="5.3 ",LEFT(INDEX('2 Diag Ordering list'!$A$3:$A$851,MATCH('Calculations - Diagnostics'!$H102,'2 Diag Ordering list'!$A$3:$A$851,0)),4)="6.1 ",LEFT(INDEX('2 Diag Ordering list'!$A$3:$A$851,MATCH('Calculations - Diagnostics'!$H102,'2 Diag Ordering list'!$A$3:$A$851,0)),4)="6.2 ",LEFT(INDEX('2 Diag Ordering list'!$A$3:$A$851,MATCH('Calculations - Diagnostics'!$H102,'2 Diag Ordering list'!$A$3:$A$851,0)),4)="6.3 ",LEFT(INDEX('2 Diag Ordering list'!$A$3:$A$851,MATCH('Calculations - Diagnostics'!$H102,'2 Diag Ordering list'!$A$3:$A$851,0)),4)="6.4 ",LEFT(INDEX('2 Diag Ordering list'!$A$3:$A$851,MATCH('Calculations - Diagnostics'!$H102,'2 Diag Ordering list'!$A$3:$A$851,0)),4)="7.1 "),HYPERLINK("#"&amp;CELL("address",INDEX('2 Diag Ordering list'!$A$3:$A$851,MATCH('Calculations - Diagnostics'!$H102,'2 Diag Ordering list'!$A$3:$A$851,0))),INDEX('2 Diag Ordering list'!$A$3:$A$851,MATCH('Calculations - Diagnostics'!$H102,'2 Diag Ordering list'!$A$3:$A$851,0))),"")</f>
        <v/>
      </c>
      <c r="C67" s="700" t="str">
        <f t="array" aca="1" ref="C67" ca="1">IF(AND(A67="",B67=""),HYPERLINK("#"&amp;CELL("address",INDEX('2 Diag Ordering list'!$A$3:$A$851,MATCH('Calculations - Diagnostics'!$H102,'2 Diag Ordering list'!$A$3:$A$851,0))),INDEX('2 Diag Ordering list'!$A$3:$A$851,MATCH('Calculations - Diagnostics'!$H102,'2 Diag Ordering list'!$A$3:$A$851,0))),"")</f>
        <v/>
      </c>
    </row>
    <row r="68" spans="1:3" ht="17.100000000000001" customHeight="1">
      <c r="A68" s="938" t="str">
        <f t="array" aca="1" ref="A68" ca="1">IF(OR(LEFT(INDEX('2 Diag Ordering list'!$A$3:$A$851,MATCH('Calculations - Diagnostics'!$H103,'2 Diag Ordering list'!$A$3:$A$851,0)),3)="1. ",LEFT(INDEX('2 Diag Ordering list'!$A$3:$A$851,MATCH('Calculations - Diagnostics'!$H103,'2 Diag Ordering list'!$A$3:$A$851,0)),3)="2. ",LEFT(INDEX('2 Diag Ordering list'!$A$3:$A$851,MATCH('Calculations - Diagnostics'!$H103,'2 Diag Ordering list'!$A$3:$A$851,0)),3)="3. ",LEFT(INDEX('2 Diag Ordering list'!$A$3:$A$851,MATCH('Calculations - Diagnostics'!$H103,'2 Diag Ordering list'!$A$3:$A$851,0)),3)="4. ",LEFT(INDEX('2 Diag Ordering list'!$A$3:$A$851,MATCH('Calculations - Diagnostics'!$H103,'2 Diag Ordering list'!$A$3:$A$851,0)),3)="5. ",LEFT(INDEX('2 Diag Ordering list'!$A$3:$A$851,MATCH('Calculations - Diagnostics'!$H103,'2 Diag Ordering list'!$A$3:$A$851,0)),3)="6. ",LEFT(INDEX('2 Diag Ordering list'!$A$3:$A$851,MATCH('Calculations - Diagnostics'!$H103,'2 Diag Ordering list'!$A$3:$A$851,0)),3)="7. ",LEFT(INDEX('2 Diag Ordering list'!$A$3:$A$851,MATCH('Calculations - Diagnostics'!$H103,'2 Diag Ordering list'!$A$3:$A$851,0)),3)="8. ",LEFT(INDEX('2 Diag Ordering list'!$A$3:$A$851,MATCH('Calculations - Diagnostics'!$H103,'2 Diag Ordering list'!$A$3:$A$851,0)),3)="9. "),
HYPERLINK("#"&amp;CELL("address",INDEX('2 Diag Ordering list'!$A$3:$A$851,MATCH('Calculations - Diagnostics'!$H103,'2 Diag Ordering list'!$A$3:$A$851,0))),INDEX('2 Diag Ordering list'!$A$3:$A$851,MATCH('Calculations - Diagnostics'!$H103,'2 Diag Ordering list'!$A$3:$A$851,0))),"")</f>
        <v/>
      </c>
      <c r="B68" s="1151" t="str">
        <f t="array" aca="1" ref="B68" ca="1">IF(OR(LEFT(INDEX('2 Diag Ordering list'!$A$3:$A$851,MATCH('Calculations - Diagnostics'!$H103,'2 Diag Ordering list'!$A$3:$A$851,0)),4)="1.1 ",LEFT(INDEX('2 Diag Ordering list'!$A$3:$A$851,MATCH('Calculations - Diagnostics'!$H103,'2 Diag Ordering list'!$A$3:$A$851,0)),4)="1.2 ",LEFT(INDEX('2 Diag Ordering list'!$A$3:$A$851,MATCH('Calculations - Diagnostics'!$H103,'2 Diag Ordering list'!$A$3:$A$851,0)),4)="1.3 ",LEFT(INDEX('2 Diag Ordering list'!$A$3:$A$851,MATCH('Calculations - Diagnostics'!$H103,'2 Diag Ordering list'!$A$3:$A$851,0)),4)="1.4 ",LEFT(INDEX('2 Diag Ordering list'!$A$3:$A$851,MATCH('Calculations - Diagnostics'!$H103,'2 Diag Ordering list'!$A$3:$A$851,0)),4)="1.5 ",LEFT(INDEX('2 Diag Ordering list'!$A$3:$A$851,MATCH('Calculations - Diagnostics'!$H103,'2 Diag Ordering list'!$A$3:$A$851,0)),4)="1.6 ",LEFT(INDEX('2 Diag Ordering list'!$A$3:$A$851,MATCH('Calculations - Diagnostics'!$H103,'2 Diag Ordering list'!$A$3:$A$851,0)),4)="2.1 ",LEFT(INDEX('2 Diag Ordering list'!$A$3:$A$851,MATCH('Calculations - Diagnostics'!$H103,'2 Diag Ordering list'!$A$3:$A$851,0)),4)="3.1 ",LEFT(INDEX('2 Diag Ordering list'!$A$3:$A$851,MATCH('Calculations - Diagnostics'!$H103,'2 Diag Ordering list'!$A$3:$A$851,0)),4)="4.1 ",LEFT(INDEX('2 Diag Ordering list'!$A$3:$A$851,MATCH('Calculations - Diagnostics'!$H103,'2 Diag Ordering list'!$A$3:$A$851,0)),4)="4.2 ",LEFT(INDEX('2 Diag Ordering list'!$A$3:$A$851,MATCH('Calculations - Diagnostics'!$H103,'2 Diag Ordering list'!$A$3:$A$851,0)),4)="5.1 ",LEFT(INDEX('2 Diag Ordering list'!$A$3:$A$851,MATCH('Calculations - Diagnostics'!$H103,'2 Diag Ordering list'!$A$3:$A$851,0)),4)="5.2 ",LEFT(INDEX('2 Diag Ordering list'!$A$3:$A$851,MATCH('Calculations - Diagnostics'!$H103,'2 Diag Ordering list'!$A$3:$A$851,0)),4)="5.3 ",LEFT(INDEX('2 Diag Ordering list'!$A$3:$A$851,MATCH('Calculations - Diagnostics'!$H103,'2 Diag Ordering list'!$A$3:$A$851,0)),4)="6.1 ",LEFT(INDEX('2 Diag Ordering list'!$A$3:$A$851,MATCH('Calculations - Diagnostics'!$H103,'2 Diag Ordering list'!$A$3:$A$851,0)),4)="6.2 ",LEFT(INDEX('2 Diag Ordering list'!$A$3:$A$851,MATCH('Calculations - Diagnostics'!$H103,'2 Diag Ordering list'!$A$3:$A$851,0)),4)="6.3 ",LEFT(INDEX('2 Diag Ordering list'!$A$3:$A$851,MATCH('Calculations - Diagnostics'!$H103,'2 Diag Ordering list'!$A$3:$A$851,0)),4)="6.4 ",LEFT(INDEX('2 Diag Ordering list'!$A$3:$A$851,MATCH('Calculations - Diagnostics'!$H103,'2 Diag Ordering list'!$A$3:$A$851,0)),4)="7.1 "),HYPERLINK("#"&amp;CELL("address",INDEX('2 Diag Ordering list'!$A$3:$A$851,MATCH('Calculations - Diagnostics'!$H103,'2 Diag Ordering list'!$A$3:$A$851,0))),INDEX('2 Diag Ordering list'!$A$3:$A$851,MATCH('Calculations - Diagnostics'!$H103,'2 Diag Ordering list'!$A$3:$A$851,0))),"")</f>
        <v>5.1 PERSONAL PROTECTIVE EQUIPMENT (PPE)</v>
      </c>
      <c r="C68" s="702" t="str">
        <f t="array" aca="1" ref="C68" ca="1">IF(AND(A68="",B68=""),HYPERLINK("#"&amp;CELL("address",INDEX('2 Diag Ordering list'!$A$3:$A$851,MATCH('Calculations - Diagnostics'!$H103,'2 Diag Ordering list'!$A$3:$A$851,0))),INDEX('2 Diag Ordering list'!$A$3:$A$851,MATCH('Calculations - Diagnostics'!$H103,'2 Diag Ordering list'!$A$3:$A$851,0))),"")</f>
        <v/>
      </c>
    </row>
    <row r="69" spans="1:3" ht="17.100000000000001" customHeight="1">
      <c r="A69" s="938" t="str">
        <f t="array" aca="1" ref="A69" ca="1">IF(OR(LEFT(INDEX('2 Diag Ordering list'!$A$3:$A$851,MATCH('Calculations - Diagnostics'!$H104,'2 Diag Ordering list'!$A$3:$A$851,0)),3)="1. ",LEFT(INDEX('2 Diag Ordering list'!$A$3:$A$851,MATCH('Calculations - Diagnostics'!$H104,'2 Diag Ordering list'!$A$3:$A$851,0)),3)="2. ",LEFT(INDEX('2 Diag Ordering list'!$A$3:$A$851,MATCH('Calculations - Diagnostics'!$H104,'2 Diag Ordering list'!$A$3:$A$851,0)),3)="3. ",LEFT(INDEX('2 Diag Ordering list'!$A$3:$A$851,MATCH('Calculations - Diagnostics'!$H104,'2 Diag Ordering list'!$A$3:$A$851,0)),3)="4. ",LEFT(INDEX('2 Diag Ordering list'!$A$3:$A$851,MATCH('Calculations - Diagnostics'!$H104,'2 Diag Ordering list'!$A$3:$A$851,0)),3)="5. ",LEFT(INDEX('2 Diag Ordering list'!$A$3:$A$851,MATCH('Calculations - Diagnostics'!$H104,'2 Diag Ordering list'!$A$3:$A$851,0)),3)="6. ",LEFT(INDEX('2 Diag Ordering list'!$A$3:$A$851,MATCH('Calculations - Diagnostics'!$H104,'2 Diag Ordering list'!$A$3:$A$851,0)),3)="7. ",LEFT(INDEX('2 Diag Ordering list'!$A$3:$A$851,MATCH('Calculations - Diagnostics'!$H104,'2 Diag Ordering list'!$A$3:$A$851,0)),3)="8. ",LEFT(INDEX('2 Diag Ordering list'!$A$3:$A$851,MATCH('Calculations - Diagnostics'!$H104,'2 Diag Ordering list'!$A$3:$A$851,0)),3)="9. "),
HYPERLINK("#"&amp;CELL("address",INDEX('2 Diag Ordering list'!$A$3:$A$851,MATCH('Calculations - Diagnostics'!$H104,'2 Diag Ordering list'!$A$3:$A$851,0))),INDEX('2 Diag Ordering list'!$A$3:$A$851,MATCH('Calculations - Diagnostics'!$H104,'2 Diag Ordering list'!$A$3:$A$851,0))),"")</f>
        <v/>
      </c>
      <c r="B69" s="1143" t="str">
        <f t="array" aca="1" ref="B69" ca="1">IF(OR(LEFT(INDEX('2 Diag Ordering list'!$A$3:$A$851,MATCH('Calculations - Diagnostics'!$H104,'2 Diag Ordering list'!$A$3:$A$851,0)),4)="1.1 ",LEFT(INDEX('2 Diag Ordering list'!$A$3:$A$851,MATCH('Calculations - Diagnostics'!$H104,'2 Diag Ordering list'!$A$3:$A$851,0)),4)="1.2 ",LEFT(INDEX('2 Diag Ordering list'!$A$3:$A$851,MATCH('Calculations - Diagnostics'!$H104,'2 Diag Ordering list'!$A$3:$A$851,0)),4)="1.3 ",LEFT(INDEX('2 Diag Ordering list'!$A$3:$A$851,MATCH('Calculations - Diagnostics'!$H104,'2 Diag Ordering list'!$A$3:$A$851,0)),4)="1.4 ",LEFT(INDEX('2 Diag Ordering list'!$A$3:$A$851,MATCH('Calculations - Diagnostics'!$H104,'2 Diag Ordering list'!$A$3:$A$851,0)),4)="1.5 ",LEFT(INDEX('2 Diag Ordering list'!$A$3:$A$851,MATCH('Calculations - Diagnostics'!$H104,'2 Diag Ordering list'!$A$3:$A$851,0)),4)="1.6 ",LEFT(INDEX('2 Diag Ordering list'!$A$3:$A$851,MATCH('Calculations - Diagnostics'!$H104,'2 Diag Ordering list'!$A$3:$A$851,0)),4)="2.1 ",LEFT(INDEX('2 Diag Ordering list'!$A$3:$A$851,MATCH('Calculations - Diagnostics'!$H104,'2 Diag Ordering list'!$A$3:$A$851,0)),4)="3.1 ",LEFT(INDEX('2 Diag Ordering list'!$A$3:$A$851,MATCH('Calculations - Diagnostics'!$H104,'2 Diag Ordering list'!$A$3:$A$851,0)),4)="4.1 ",LEFT(INDEX('2 Diag Ordering list'!$A$3:$A$851,MATCH('Calculations - Diagnostics'!$H104,'2 Diag Ordering list'!$A$3:$A$851,0)),4)="4.2 ",LEFT(INDEX('2 Diag Ordering list'!$A$3:$A$851,MATCH('Calculations - Diagnostics'!$H104,'2 Diag Ordering list'!$A$3:$A$851,0)),4)="5.1 ",LEFT(INDEX('2 Diag Ordering list'!$A$3:$A$851,MATCH('Calculations - Diagnostics'!$H104,'2 Diag Ordering list'!$A$3:$A$851,0)),4)="5.2 ",LEFT(INDEX('2 Diag Ordering list'!$A$3:$A$851,MATCH('Calculations - Diagnostics'!$H104,'2 Diag Ordering list'!$A$3:$A$851,0)),4)="5.3 ",LEFT(INDEX('2 Diag Ordering list'!$A$3:$A$851,MATCH('Calculations - Diagnostics'!$H104,'2 Diag Ordering list'!$A$3:$A$851,0)),4)="6.1 ",LEFT(INDEX('2 Diag Ordering list'!$A$3:$A$851,MATCH('Calculations - Diagnostics'!$H104,'2 Diag Ordering list'!$A$3:$A$851,0)),4)="6.2 ",LEFT(INDEX('2 Diag Ordering list'!$A$3:$A$851,MATCH('Calculations - Diagnostics'!$H104,'2 Diag Ordering list'!$A$3:$A$851,0)),4)="6.3 ",LEFT(INDEX('2 Diag Ordering list'!$A$3:$A$851,MATCH('Calculations - Diagnostics'!$H104,'2 Diag Ordering list'!$A$3:$A$851,0)),4)="6.4 ",LEFT(INDEX('2 Diag Ordering list'!$A$3:$A$851,MATCH('Calculations - Diagnostics'!$H104,'2 Diag Ordering list'!$A$3:$A$851,0)),4)="7.1 "),HYPERLINK("#"&amp;CELL("address",INDEX('2 Diag Ordering list'!$A$3:$A$851,MATCH('Calculations - Diagnostics'!$H104,'2 Diag Ordering list'!$A$3:$A$851,0))),INDEX('2 Diag Ordering list'!$A$3:$A$851,MATCH('Calculations - Diagnostics'!$H104,'2 Diag Ordering list'!$A$3:$A$851,0))),"")</f>
        <v/>
      </c>
      <c r="C69" s="703" t="str">
        <f t="array" aca="1" ref="C69" ca="1">IF(AND(A69="",B69=""),HYPERLINK("#"&amp;CELL("address",INDEX('2 Diag Ordering list'!$A$3:$A$851,MATCH('Calculations - Diagnostics'!$H104,'2 Diag Ordering list'!$A$3:$A$851,0))),INDEX('2 Diag Ordering list'!$A$3:$A$851,MATCH('Calculations - Diagnostics'!$H104,'2 Diag Ordering list'!$A$3:$A$851,0))),"")</f>
        <v>5.1.1 PPE consumables</v>
      </c>
    </row>
    <row r="70" spans="1:3" ht="17.100000000000001" customHeight="1">
      <c r="A70" s="938" t="str">
        <f t="array" aca="1" ref="A70" ca="1">IF(OR(LEFT(INDEX('2 Diag Ordering list'!$A$3:$A$851,MATCH('Calculations - Diagnostics'!$H105,'2 Diag Ordering list'!$A$3:$A$851,0)),3)="1. ",LEFT(INDEX('2 Diag Ordering list'!$A$3:$A$851,MATCH('Calculations - Diagnostics'!$H105,'2 Diag Ordering list'!$A$3:$A$851,0)),3)="2. ",LEFT(INDEX('2 Diag Ordering list'!$A$3:$A$851,MATCH('Calculations - Diagnostics'!$H105,'2 Diag Ordering list'!$A$3:$A$851,0)),3)="3. ",LEFT(INDEX('2 Diag Ordering list'!$A$3:$A$851,MATCH('Calculations - Diagnostics'!$H105,'2 Diag Ordering list'!$A$3:$A$851,0)),3)="4. ",LEFT(INDEX('2 Diag Ordering list'!$A$3:$A$851,MATCH('Calculations - Diagnostics'!$H105,'2 Diag Ordering list'!$A$3:$A$851,0)),3)="5. ",LEFT(INDEX('2 Diag Ordering list'!$A$3:$A$851,MATCH('Calculations - Diagnostics'!$H105,'2 Diag Ordering list'!$A$3:$A$851,0)),3)="6. ",LEFT(INDEX('2 Diag Ordering list'!$A$3:$A$851,MATCH('Calculations - Diagnostics'!$H105,'2 Diag Ordering list'!$A$3:$A$851,0)),3)="7. ",LEFT(INDEX('2 Diag Ordering list'!$A$3:$A$851,MATCH('Calculations - Diagnostics'!$H105,'2 Diag Ordering list'!$A$3:$A$851,0)),3)="8. ",LEFT(INDEX('2 Diag Ordering list'!$A$3:$A$851,MATCH('Calculations - Diagnostics'!$H105,'2 Diag Ordering list'!$A$3:$A$851,0)),3)="9. "),
HYPERLINK("#"&amp;CELL("address",INDEX('2 Diag Ordering list'!$A$3:$A$851,MATCH('Calculations - Diagnostics'!$H105,'2 Diag Ordering list'!$A$3:$A$851,0))),INDEX('2 Diag Ordering list'!$A$3:$A$851,MATCH('Calculations - Diagnostics'!$H105,'2 Diag Ordering list'!$A$3:$A$851,0))),"")</f>
        <v/>
      </c>
      <c r="B70" s="1150" t="str">
        <f t="array" aca="1" ref="B70" ca="1">IF(OR(LEFT(INDEX('2 Diag Ordering list'!$A$3:$A$851,MATCH('Calculations - Diagnostics'!$H105,'2 Diag Ordering list'!$A$3:$A$851,0)),4)="1.1 ",LEFT(INDEX('2 Diag Ordering list'!$A$3:$A$851,MATCH('Calculations - Diagnostics'!$H105,'2 Diag Ordering list'!$A$3:$A$851,0)),4)="1.2 ",LEFT(INDEX('2 Diag Ordering list'!$A$3:$A$851,MATCH('Calculations - Diagnostics'!$H105,'2 Diag Ordering list'!$A$3:$A$851,0)),4)="1.3 ",LEFT(INDEX('2 Diag Ordering list'!$A$3:$A$851,MATCH('Calculations - Diagnostics'!$H105,'2 Diag Ordering list'!$A$3:$A$851,0)),4)="1.4 ",LEFT(INDEX('2 Diag Ordering list'!$A$3:$A$851,MATCH('Calculations - Diagnostics'!$H105,'2 Diag Ordering list'!$A$3:$A$851,0)),4)="1.5 ",LEFT(INDEX('2 Diag Ordering list'!$A$3:$A$851,MATCH('Calculations - Diagnostics'!$H105,'2 Diag Ordering list'!$A$3:$A$851,0)),4)="1.6 ",LEFT(INDEX('2 Diag Ordering list'!$A$3:$A$851,MATCH('Calculations - Diagnostics'!$H105,'2 Diag Ordering list'!$A$3:$A$851,0)),4)="2.1 ",LEFT(INDEX('2 Diag Ordering list'!$A$3:$A$851,MATCH('Calculations - Diagnostics'!$H105,'2 Diag Ordering list'!$A$3:$A$851,0)),4)="3.1 ",LEFT(INDEX('2 Diag Ordering list'!$A$3:$A$851,MATCH('Calculations - Diagnostics'!$H105,'2 Diag Ordering list'!$A$3:$A$851,0)),4)="4.1 ",LEFT(INDEX('2 Diag Ordering list'!$A$3:$A$851,MATCH('Calculations - Diagnostics'!$H105,'2 Diag Ordering list'!$A$3:$A$851,0)),4)="4.2 ",LEFT(INDEX('2 Diag Ordering list'!$A$3:$A$851,MATCH('Calculations - Diagnostics'!$H105,'2 Diag Ordering list'!$A$3:$A$851,0)),4)="5.1 ",LEFT(INDEX('2 Diag Ordering list'!$A$3:$A$851,MATCH('Calculations - Diagnostics'!$H105,'2 Diag Ordering list'!$A$3:$A$851,0)),4)="5.2 ",LEFT(INDEX('2 Diag Ordering list'!$A$3:$A$851,MATCH('Calculations - Diagnostics'!$H105,'2 Diag Ordering list'!$A$3:$A$851,0)),4)="5.3 ",LEFT(INDEX('2 Diag Ordering list'!$A$3:$A$851,MATCH('Calculations - Diagnostics'!$H105,'2 Diag Ordering list'!$A$3:$A$851,0)),4)="6.1 ",LEFT(INDEX('2 Diag Ordering list'!$A$3:$A$851,MATCH('Calculations - Diagnostics'!$H105,'2 Diag Ordering list'!$A$3:$A$851,0)),4)="6.2 ",LEFT(INDEX('2 Diag Ordering list'!$A$3:$A$851,MATCH('Calculations - Diagnostics'!$H105,'2 Diag Ordering list'!$A$3:$A$851,0)),4)="6.3 ",LEFT(INDEX('2 Diag Ordering list'!$A$3:$A$851,MATCH('Calculations - Diagnostics'!$H105,'2 Diag Ordering list'!$A$3:$A$851,0)),4)="6.4 ",LEFT(INDEX('2 Diag Ordering list'!$A$3:$A$851,MATCH('Calculations - Diagnostics'!$H105,'2 Diag Ordering list'!$A$3:$A$851,0)),4)="7.1 "),HYPERLINK("#"&amp;CELL("address",INDEX('2 Diag Ordering list'!$A$3:$A$851,MATCH('Calculations - Diagnostics'!$H105,'2 Diag Ordering list'!$A$3:$A$851,0))),INDEX('2 Diag Ordering list'!$A$3:$A$851,MATCH('Calculations - Diagnostics'!$H105,'2 Diag Ordering list'!$A$3:$A$851,0))),"")</f>
        <v>5.2 BIOSAFETY PRODUCTS</v>
      </c>
      <c r="C70" s="702" t="str">
        <f t="array" aca="1" ref="C70" ca="1">IF(AND(A70="",B70=""),HYPERLINK("#"&amp;CELL("address",INDEX('2 Diag Ordering list'!$A$3:$A$851,MATCH('Calculations - Diagnostics'!$H105,'2 Diag Ordering list'!$A$3:$A$851,0))),INDEX('2 Diag Ordering list'!$A$3:$A$851,MATCH('Calculations - Diagnostics'!$H105,'2 Diag Ordering list'!$A$3:$A$851,0))),"")</f>
        <v/>
      </c>
    </row>
    <row r="71" spans="1:3" ht="17.100000000000001" customHeight="1">
      <c r="A71" s="938" t="str">
        <f t="array" aca="1" ref="A71" ca="1">IF(OR(LEFT(INDEX('2 Diag Ordering list'!$A$3:$A$851,MATCH('Calculations - Diagnostics'!$H106,'2 Diag Ordering list'!$A$3:$A$851,0)),3)="1. ",LEFT(INDEX('2 Diag Ordering list'!$A$3:$A$851,MATCH('Calculations - Diagnostics'!$H106,'2 Diag Ordering list'!$A$3:$A$851,0)),3)="2. ",LEFT(INDEX('2 Diag Ordering list'!$A$3:$A$851,MATCH('Calculations - Diagnostics'!$H106,'2 Diag Ordering list'!$A$3:$A$851,0)),3)="3. ",LEFT(INDEX('2 Diag Ordering list'!$A$3:$A$851,MATCH('Calculations - Diagnostics'!$H106,'2 Diag Ordering list'!$A$3:$A$851,0)),3)="4. ",LEFT(INDEX('2 Diag Ordering list'!$A$3:$A$851,MATCH('Calculations - Diagnostics'!$H106,'2 Diag Ordering list'!$A$3:$A$851,0)),3)="5. ",LEFT(INDEX('2 Diag Ordering list'!$A$3:$A$851,MATCH('Calculations - Diagnostics'!$H106,'2 Diag Ordering list'!$A$3:$A$851,0)),3)="6. ",LEFT(INDEX('2 Diag Ordering list'!$A$3:$A$851,MATCH('Calculations - Diagnostics'!$H106,'2 Diag Ordering list'!$A$3:$A$851,0)),3)="7. ",LEFT(INDEX('2 Diag Ordering list'!$A$3:$A$851,MATCH('Calculations - Diagnostics'!$H106,'2 Diag Ordering list'!$A$3:$A$851,0)),3)="8. ",LEFT(INDEX('2 Diag Ordering list'!$A$3:$A$851,MATCH('Calculations - Diagnostics'!$H106,'2 Diag Ordering list'!$A$3:$A$851,0)),3)="9. "),
HYPERLINK("#"&amp;CELL("address",INDEX('2 Diag Ordering list'!$A$3:$A$851,MATCH('Calculations - Diagnostics'!$H106,'2 Diag Ordering list'!$A$3:$A$851,0))),INDEX('2 Diag Ordering list'!$A$3:$A$851,MATCH('Calculations - Diagnostics'!$H106,'2 Diag Ordering list'!$A$3:$A$851,0))),"")</f>
        <v/>
      </c>
      <c r="B71" s="1143" t="str">
        <f t="array" aca="1" ref="B71" ca="1">IF(OR(LEFT(INDEX('2 Diag Ordering list'!$A$3:$A$851,MATCH('Calculations - Diagnostics'!$H106,'2 Diag Ordering list'!$A$3:$A$851,0)),4)="1.1 ",LEFT(INDEX('2 Diag Ordering list'!$A$3:$A$851,MATCH('Calculations - Diagnostics'!$H106,'2 Diag Ordering list'!$A$3:$A$851,0)),4)="1.2 ",LEFT(INDEX('2 Diag Ordering list'!$A$3:$A$851,MATCH('Calculations - Diagnostics'!$H106,'2 Diag Ordering list'!$A$3:$A$851,0)),4)="1.3 ",LEFT(INDEX('2 Diag Ordering list'!$A$3:$A$851,MATCH('Calculations - Diagnostics'!$H106,'2 Diag Ordering list'!$A$3:$A$851,0)),4)="1.4 ",LEFT(INDEX('2 Diag Ordering list'!$A$3:$A$851,MATCH('Calculations - Diagnostics'!$H106,'2 Diag Ordering list'!$A$3:$A$851,0)),4)="1.5 ",LEFT(INDEX('2 Diag Ordering list'!$A$3:$A$851,MATCH('Calculations - Diagnostics'!$H106,'2 Diag Ordering list'!$A$3:$A$851,0)),4)="1.6 ",LEFT(INDEX('2 Diag Ordering list'!$A$3:$A$851,MATCH('Calculations - Diagnostics'!$H106,'2 Diag Ordering list'!$A$3:$A$851,0)),4)="2.1 ",LEFT(INDEX('2 Diag Ordering list'!$A$3:$A$851,MATCH('Calculations - Diagnostics'!$H106,'2 Diag Ordering list'!$A$3:$A$851,0)),4)="3.1 ",LEFT(INDEX('2 Diag Ordering list'!$A$3:$A$851,MATCH('Calculations - Diagnostics'!$H106,'2 Diag Ordering list'!$A$3:$A$851,0)),4)="4.1 ",LEFT(INDEX('2 Diag Ordering list'!$A$3:$A$851,MATCH('Calculations - Diagnostics'!$H106,'2 Diag Ordering list'!$A$3:$A$851,0)),4)="4.2 ",LEFT(INDEX('2 Diag Ordering list'!$A$3:$A$851,MATCH('Calculations - Diagnostics'!$H106,'2 Diag Ordering list'!$A$3:$A$851,0)),4)="5.1 ",LEFT(INDEX('2 Diag Ordering list'!$A$3:$A$851,MATCH('Calculations - Diagnostics'!$H106,'2 Diag Ordering list'!$A$3:$A$851,0)),4)="5.2 ",LEFT(INDEX('2 Diag Ordering list'!$A$3:$A$851,MATCH('Calculations - Diagnostics'!$H106,'2 Diag Ordering list'!$A$3:$A$851,0)),4)="5.3 ",LEFT(INDEX('2 Diag Ordering list'!$A$3:$A$851,MATCH('Calculations - Diagnostics'!$H106,'2 Diag Ordering list'!$A$3:$A$851,0)),4)="6.1 ",LEFT(INDEX('2 Diag Ordering list'!$A$3:$A$851,MATCH('Calculations - Diagnostics'!$H106,'2 Diag Ordering list'!$A$3:$A$851,0)),4)="6.2 ",LEFT(INDEX('2 Diag Ordering list'!$A$3:$A$851,MATCH('Calculations - Diagnostics'!$H106,'2 Diag Ordering list'!$A$3:$A$851,0)),4)="6.3 ",LEFT(INDEX('2 Diag Ordering list'!$A$3:$A$851,MATCH('Calculations - Diagnostics'!$H106,'2 Diag Ordering list'!$A$3:$A$851,0)),4)="6.4 ",LEFT(INDEX('2 Diag Ordering list'!$A$3:$A$851,MATCH('Calculations - Diagnostics'!$H106,'2 Diag Ordering list'!$A$3:$A$851,0)),4)="7.1 "),HYPERLINK("#"&amp;CELL("address",INDEX('2 Diag Ordering list'!$A$3:$A$851,MATCH('Calculations - Diagnostics'!$H106,'2 Diag Ordering list'!$A$3:$A$851,0))),INDEX('2 Diag Ordering list'!$A$3:$A$851,MATCH('Calculations - Diagnostics'!$H106,'2 Diag Ordering list'!$A$3:$A$851,0))),"")</f>
        <v/>
      </c>
      <c r="C71" s="703" t="str">
        <f t="array" aca="1" ref="C71" ca="1">IF(AND(A71="",B71=""),HYPERLINK("#"&amp;CELL("address",INDEX('2 Diag Ordering list'!$A$3:$A$851,MATCH('Calculations - Diagnostics'!$H106,'2 Diag Ordering list'!$A$3:$A$851,0))),INDEX('2 Diag Ordering list'!$A$3:$A$851,MATCH('Calculations - Diagnostics'!$H106,'2 Diag Ordering list'!$A$3:$A$851,0))),"")</f>
        <v>5.2.1 Biosafety consumables</v>
      </c>
    </row>
    <row r="72" spans="1:3" ht="17.100000000000001" customHeight="1">
      <c r="A72" s="938" t="str">
        <f t="array" aca="1" ref="A72" ca="1">IF(OR(LEFT(INDEX('2 Diag Ordering list'!$A$3:$A$851,MATCH('Calculations - Diagnostics'!$H107,'2 Diag Ordering list'!$A$3:$A$851,0)),3)="1. ",LEFT(INDEX('2 Diag Ordering list'!$A$3:$A$851,MATCH('Calculations - Diagnostics'!$H107,'2 Diag Ordering list'!$A$3:$A$851,0)),3)="2. ",LEFT(INDEX('2 Diag Ordering list'!$A$3:$A$851,MATCH('Calculations - Diagnostics'!$H107,'2 Diag Ordering list'!$A$3:$A$851,0)),3)="3. ",LEFT(INDEX('2 Diag Ordering list'!$A$3:$A$851,MATCH('Calculations - Diagnostics'!$H107,'2 Diag Ordering list'!$A$3:$A$851,0)),3)="4. ",LEFT(INDEX('2 Diag Ordering list'!$A$3:$A$851,MATCH('Calculations - Diagnostics'!$H107,'2 Diag Ordering list'!$A$3:$A$851,0)),3)="5. ",LEFT(INDEX('2 Diag Ordering list'!$A$3:$A$851,MATCH('Calculations - Diagnostics'!$H107,'2 Diag Ordering list'!$A$3:$A$851,0)),3)="6. ",LEFT(INDEX('2 Diag Ordering list'!$A$3:$A$851,MATCH('Calculations - Diagnostics'!$H107,'2 Diag Ordering list'!$A$3:$A$851,0)),3)="7. ",LEFT(INDEX('2 Diag Ordering list'!$A$3:$A$851,MATCH('Calculations - Diagnostics'!$H107,'2 Diag Ordering list'!$A$3:$A$851,0)),3)="8. ",LEFT(INDEX('2 Diag Ordering list'!$A$3:$A$851,MATCH('Calculations - Diagnostics'!$H107,'2 Diag Ordering list'!$A$3:$A$851,0)),3)="9. "),
HYPERLINK("#"&amp;CELL("address",INDEX('2 Diag Ordering list'!$A$3:$A$851,MATCH('Calculations - Diagnostics'!$H107,'2 Diag Ordering list'!$A$3:$A$851,0))),INDEX('2 Diag Ordering list'!$A$3:$A$851,MATCH('Calculations - Diagnostics'!$H107,'2 Diag Ordering list'!$A$3:$A$851,0))),"")</f>
        <v/>
      </c>
      <c r="B72" s="1143" t="str">
        <f t="array" aca="1" ref="B72" ca="1">IF(OR(LEFT(INDEX('2 Diag Ordering list'!$A$3:$A$851,MATCH('Calculations - Diagnostics'!$H107,'2 Diag Ordering list'!$A$3:$A$851,0)),4)="1.1 ",LEFT(INDEX('2 Diag Ordering list'!$A$3:$A$851,MATCH('Calculations - Diagnostics'!$H107,'2 Diag Ordering list'!$A$3:$A$851,0)),4)="1.2 ",LEFT(INDEX('2 Diag Ordering list'!$A$3:$A$851,MATCH('Calculations - Diagnostics'!$H107,'2 Diag Ordering list'!$A$3:$A$851,0)),4)="1.3 ",LEFT(INDEX('2 Diag Ordering list'!$A$3:$A$851,MATCH('Calculations - Diagnostics'!$H107,'2 Diag Ordering list'!$A$3:$A$851,0)),4)="1.4 ",LEFT(INDEX('2 Diag Ordering list'!$A$3:$A$851,MATCH('Calculations - Diagnostics'!$H107,'2 Diag Ordering list'!$A$3:$A$851,0)),4)="1.5 ",LEFT(INDEX('2 Diag Ordering list'!$A$3:$A$851,MATCH('Calculations - Diagnostics'!$H107,'2 Diag Ordering list'!$A$3:$A$851,0)),4)="1.6 ",LEFT(INDEX('2 Diag Ordering list'!$A$3:$A$851,MATCH('Calculations - Diagnostics'!$H107,'2 Diag Ordering list'!$A$3:$A$851,0)),4)="2.1 ",LEFT(INDEX('2 Diag Ordering list'!$A$3:$A$851,MATCH('Calculations - Diagnostics'!$H107,'2 Diag Ordering list'!$A$3:$A$851,0)),4)="3.1 ",LEFT(INDEX('2 Diag Ordering list'!$A$3:$A$851,MATCH('Calculations - Diagnostics'!$H107,'2 Diag Ordering list'!$A$3:$A$851,0)),4)="4.1 ",LEFT(INDEX('2 Diag Ordering list'!$A$3:$A$851,MATCH('Calculations - Diagnostics'!$H107,'2 Diag Ordering list'!$A$3:$A$851,0)),4)="4.2 ",LEFT(INDEX('2 Diag Ordering list'!$A$3:$A$851,MATCH('Calculations - Diagnostics'!$H107,'2 Diag Ordering list'!$A$3:$A$851,0)),4)="5.1 ",LEFT(INDEX('2 Diag Ordering list'!$A$3:$A$851,MATCH('Calculations - Diagnostics'!$H107,'2 Diag Ordering list'!$A$3:$A$851,0)),4)="5.2 ",LEFT(INDEX('2 Diag Ordering list'!$A$3:$A$851,MATCH('Calculations - Diagnostics'!$H107,'2 Diag Ordering list'!$A$3:$A$851,0)),4)="5.3 ",LEFT(INDEX('2 Diag Ordering list'!$A$3:$A$851,MATCH('Calculations - Diagnostics'!$H107,'2 Diag Ordering list'!$A$3:$A$851,0)),4)="6.1 ",LEFT(INDEX('2 Diag Ordering list'!$A$3:$A$851,MATCH('Calculations - Diagnostics'!$H107,'2 Diag Ordering list'!$A$3:$A$851,0)),4)="6.2 ",LEFT(INDEX('2 Diag Ordering list'!$A$3:$A$851,MATCH('Calculations - Diagnostics'!$H107,'2 Diag Ordering list'!$A$3:$A$851,0)),4)="6.3 ",LEFT(INDEX('2 Diag Ordering list'!$A$3:$A$851,MATCH('Calculations - Diagnostics'!$H107,'2 Diag Ordering list'!$A$3:$A$851,0)),4)="6.4 ",LEFT(INDEX('2 Diag Ordering list'!$A$3:$A$851,MATCH('Calculations - Diagnostics'!$H107,'2 Diag Ordering list'!$A$3:$A$851,0)),4)="7.1 "),HYPERLINK("#"&amp;CELL("address",INDEX('2 Diag Ordering list'!$A$3:$A$851,MATCH('Calculations - Diagnostics'!$H107,'2 Diag Ordering list'!$A$3:$A$851,0))),INDEX('2 Diag Ordering list'!$A$3:$A$851,MATCH('Calculations - Diagnostics'!$H107,'2 Diag Ordering list'!$A$3:$A$851,0))),"")</f>
        <v/>
      </c>
      <c r="C72" s="703" t="str">
        <f t="array" aca="1" ref="C72" ca="1">IF(AND(A72="",B72=""),HYPERLINK("#"&amp;CELL("address",INDEX('2 Diag Ordering list'!$A$3:$A$851,MATCH('Calculations - Diagnostics'!$H107,'2 Diag Ordering list'!$A$3:$A$851,0))),INDEX('2 Diag Ordering list'!$A$3:$A$851,MATCH('Calculations - Diagnostics'!$H107,'2 Diag Ordering list'!$A$3:$A$851,0))),"")</f>
        <v xml:space="preserve">5.2.2 Disinfectants	</v>
      </c>
    </row>
    <row r="73" spans="1:3" ht="17.100000000000001" customHeight="1">
      <c r="A73" s="938" t="str">
        <f t="array" aca="1" ref="A73" ca="1">IF(OR(LEFT(INDEX('2 Diag Ordering list'!$A$3:$A$851,MATCH('Calculations - Diagnostics'!$H108,'2 Diag Ordering list'!$A$3:$A$851,0)),3)="1. ",LEFT(INDEX('2 Diag Ordering list'!$A$3:$A$851,MATCH('Calculations - Diagnostics'!$H108,'2 Diag Ordering list'!$A$3:$A$851,0)),3)="2. ",LEFT(INDEX('2 Diag Ordering list'!$A$3:$A$851,MATCH('Calculations - Diagnostics'!$H108,'2 Diag Ordering list'!$A$3:$A$851,0)),3)="3. ",LEFT(INDEX('2 Diag Ordering list'!$A$3:$A$851,MATCH('Calculations - Diagnostics'!$H108,'2 Diag Ordering list'!$A$3:$A$851,0)),3)="4. ",LEFT(INDEX('2 Diag Ordering list'!$A$3:$A$851,MATCH('Calculations - Diagnostics'!$H108,'2 Diag Ordering list'!$A$3:$A$851,0)),3)="5. ",LEFT(INDEX('2 Diag Ordering list'!$A$3:$A$851,MATCH('Calculations - Diagnostics'!$H108,'2 Diag Ordering list'!$A$3:$A$851,0)),3)="6. ",LEFT(INDEX('2 Diag Ordering list'!$A$3:$A$851,MATCH('Calculations - Diagnostics'!$H108,'2 Diag Ordering list'!$A$3:$A$851,0)),3)="7. ",LEFT(INDEX('2 Diag Ordering list'!$A$3:$A$851,MATCH('Calculations - Diagnostics'!$H108,'2 Diag Ordering list'!$A$3:$A$851,0)),3)="8. ",LEFT(INDEX('2 Diag Ordering list'!$A$3:$A$851,MATCH('Calculations - Diagnostics'!$H108,'2 Diag Ordering list'!$A$3:$A$851,0)),3)="9. "),
HYPERLINK("#"&amp;CELL("address",INDEX('2 Diag Ordering list'!$A$3:$A$851,MATCH('Calculations - Diagnostics'!$H108,'2 Diag Ordering list'!$A$3:$A$851,0))),INDEX('2 Diag Ordering list'!$A$3:$A$851,MATCH('Calculations - Diagnostics'!$H108,'2 Diag Ordering list'!$A$3:$A$851,0))),"")</f>
        <v/>
      </c>
      <c r="B73" s="1150" t="str">
        <f t="array" aca="1" ref="B73" ca="1">IF(OR(LEFT(INDEX('2 Diag Ordering list'!$A$3:$A$851,MATCH('Calculations - Diagnostics'!$H108,'2 Diag Ordering list'!$A$3:$A$851,0)),4)="1.1 ",LEFT(INDEX('2 Diag Ordering list'!$A$3:$A$851,MATCH('Calculations - Diagnostics'!$H108,'2 Diag Ordering list'!$A$3:$A$851,0)),4)="1.2 ",LEFT(INDEX('2 Diag Ordering list'!$A$3:$A$851,MATCH('Calculations - Diagnostics'!$H108,'2 Diag Ordering list'!$A$3:$A$851,0)),4)="1.3 ",LEFT(INDEX('2 Diag Ordering list'!$A$3:$A$851,MATCH('Calculations - Diagnostics'!$H108,'2 Diag Ordering list'!$A$3:$A$851,0)),4)="1.4 ",LEFT(INDEX('2 Diag Ordering list'!$A$3:$A$851,MATCH('Calculations - Diagnostics'!$H108,'2 Diag Ordering list'!$A$3:$A$851,0)),4)="1.5 ",LEFT(INDEX('2 Diag Ordering list'!$A$3:$A$851,MATCH('Calculations - Diagnostics'!$H108,'2 Diag Ordering list'!$A$3:$A$851,0)),4)="1.6 ",LEFT(INDEX('2 Diag Ordering list'!$A$3:$A$851,MATCH('Calculations - Diagnostics'!$H108,'2 Diag Ordering list'!$A$3:$A$851,0)),4)="2.1 ",LEFT(INDEX('2 Diag Ordering list'!$A$3:$A$851,MATCH('Calculations - Diagnostics'!$H108,'2 Diag Ordering list'!$A$3:$A$851,0)),4)="3.1 ",LEFT(INDEX('2 Diag Ordering list'!$A$3:$A$851,MATCH('Calculations - Diagnostics'!$H108,'2 Diag Ordering list'!$A$3:$A$851,0)),4)="4.1 ",LEFT(INDEX('2 Diag Ordering list'!$A$3:$A$851,MATCH('Calculations - Diagnostics'!$H108,'2 Diag Ordering list'!$A$3:$A$851,0)),4)="4.2 ",LEFT(INDEX('2 Diag Ordering list'!$A$3:$A$851,MATCH('Calculations - Diagnostics'!$H108,'2 Diag Ordering list'!$A$3:$A$851,0)),4)="5.1 ",LEFT(INDEX('2 Diag Ordering list'!$A$3:$A$851,MATCH('Calculations - Diagnostics'!$H108,'2 Diag Ordering list'!$A$3:$A$851,0)),4)="5.2 ",LEFT(INDEX('2 Diag Ordering list'!$A$3:$A$851,MATCH('Calculations - Diagnostics'!$H108,'2 Diag Ordering list'!$A$3:$A$851,0)),4)="5.3 ",LEFT(INDEX('2 Diag Ordering list'!$A$3:$A$851,MATCH('Calculations - Diagnostics'!$H108,'2 Diag Ordering list'!$A$3:$A$851,0)),4)="6.1 ",LEFT(INDEX('2 Diag Ordering list'!$A$3:$A$851,MATCH('Calculations - Diagnostics'!$H108,'2 Diag Ordering list'!$A$3:$A$851,0)),4)="6.2 ",LEFT(INDEX('2 Diag Ordering list'!$A$3:$A$851,MATCH('Calculations - Diagnostics'!$H108,'2 Diag Ordering list'!$A$3:$A$851,0)),4)="6.3 ",LEFT(INDEX('2 Diag Ordering list'!$A$3:$A$851,MATCH('Calculations - Diagnostics'!$H108,'2 Diag Ordering list'!$A$3:$A$851,0)),4)="6.4 ",LEFT(INDEX('2 Diag Ordering list'!$A$3:$A$851,MATCH('Calculations - Diagnostics'!$H108,'2 Diag Ordering list'!$A$3:$A$851,0)),4)="7.1 "),HYPERLINK("#"&amp;CELL("address",INDEX('2 Diag Ordering list'!$A$3:$A$851,MATCH('Calculations - Diagnostics'!$H108,'2 Diag Ordering list'!$A$3:$A$851,0))),INDEX('2 Diag Ordering list'!$A$3:$A$851,MATCH('Calculations - Diagnostics'!$H108,'2 Diag Ordering list'!$A$3:$A$851,0))),"")</f>
        <v>5.3 WASTE MANAGEMENT</v>
      </c>
      <c r="C73" s="702" t="str">
        <f t="array" aca="1" ref="C73" ca="1">IF(AND(A73="",B73=""),HYPERLINK("#"&amp;CELL("address",INDEX('2 Diag Ordering list'!$A$3:$A$851,MATCH('Calculations - Diagnostics'!$H108,'2 Diag Ordering list'!$A$3:$A$851,0))),INDEX('2 Diag Ordering list'!$A$3:$A$851,MATCH('Calculations - Diagnostics'!$H108,'2 Diag Ordering list'!$A$3:$A$851,0))),"")</f>
        <v/>
      </c>
    </row>
    <row r="74" spans="1:3" ht="17.100000000000001" customHeight="1">
      <c r="A74" s="938" t="str">
        <f t="array" aca="1" ref="A74" ca="1">IF(OR(LEFT(INDEX('2 Diag Ordering list'!$A$3:$A$851,MATCH('Calculations - Diagnostics'!$H109,'2 Diag Ordering list'!$A$3:$A$851,0)),3)="1. ",LEFT(INDEX('2 Diag Ordering list'!$A$3:$A$851,MATCH('Calculations - Diagnostics'!$H109,'2 Diag Ordering list'!$A$3:$A$851,0)),3)="2. ",LEFT(INDEX('2 Diag Ordering list'!$A$3:$A$851,MATCH('Calculations - Diagnostics'!$H109,'2 Diag Ordering list'!$A$3:$A$851,0)),3)="3. ",LEFT(INDEX('2 Diag Ordering list'!$A$3:$A$851,MATCH('Calculations - Diagnostics'!$H109,'2 Diag Ordering list'!$A$3:$A$851,0)),3)="4. ",LEFT(INDEX('2 Diag Ordering list'!$A$3:$A$851,MATCH('Calculations - Diagnostics'!$H109,'2 Diag Ordering list'!$A$3:$A$851,0)),3)="5. ",LEFT(INDEX('2 Diag Ordering list'!$A$3:$A$851,MATCH('Calculations - Diagnostics'!$H109,'2 Diag Ordering list'!$A$3:$A$851,0)),3)="6. ",LEFT(INDEX('2 Diag Ordering list'!$A$3:$A$851,MATCH('Calculations - Diagnostics'!$H109,'2 Diag Ordering list'!$A$3:$A$851,0)),3)="7. ",LEFT(INDEX('2 Diag Ordering list'!$A$3:$A$851,MATCH('Calculations - Diagnostics'!$H109,'2 Diag Ordering list'!$A$3:$A$851,0)),3)="8. ",LEFT(INDEX('2 Diag Ordering list'!$A$3:$A$851,MATCH('Calculations - Diagnostics'!$H109,'2 Diag Ordering list'!$A$3:$A$851,0)),3)="9. "),
HYPERLINK("#"&amp;CELL("address",INDEX('2 Diag Ordering list'!$A$3:$A$851,MATCH('Calculations - Diagnostics'!$H109,'2 Diag Ordering list'!$A$3:$A$851,0))),INDEX('2 Diag Ordering list'!$A$3:$A$851,MATCH('Calculations - Diagnostics'!$H109,'2 Diag Ordering list'!$A$3:$A$851,0))),"")</f>
        <v/>
      </c>
      <c r="B74" s="1143" t="str">
        <f t="array" aca="1" ref="B74" ca="1">IF(OR(LEFT(INDEX('2 Diag Ordering list'!$A$3:$A$851,MATCH('Calculations - Diagnostics'!$H109,'2 Diag Ordering list'!$A$3:$A$851,0)),4)="1.1 ",LEFT(INDEX('2 Diag Ordering list'!$A$3:$A$851,MATCH('Calculations - Diagnostics'!$H109,'2 Diag Ordering list'!$A$3:$A$851,0)),4)="1.2 ",LEFT(INDEX('2 Diag Ordering list'!$A$3:$A$851,MATCH('Calculations - Diagnostics'!$H109,'2 Diag Ordering list'!$A$3:$A$851,0)),4)="1.3 ",LEFT(INDEX('2 Diag Ordering list'!$A$3:$A$851,MATCH('Calculations - Diagnostics'!$H109,'2 Diag Ordering list'!$A$3:$A$851,0)),4)="1.4 ",LEFT(INDEX('2 Diag Ordering list'!$A$3:$A$851,MATCH('Calculations - Diagnostics'!$H109,'2 Diag Ordering list'!$A$3:$A$851,0)),4)="1.5 ",LEFT(INDEX('2 Diag Ordering list'!$A$3:$A$851,MATCH('Calculations - Diagnostics'!$H109,'2 Diag Ordering list'!$A$3:$A$851,0)),4)="1.6 ",LEFT(INDEX('2 Diag Ordering list'!$A$3:$A$851,MATCH('Calculations - Diagnostics'!$H109,'2 Diag Ordering list'!$A$3:$A$851,0)),4)="2.1 ",LEFT(INDEX('2 Diag Ordering list'!$A$3:$A$851,MATCH('Calculations - Diagnostics'!$H109,'2 Diag Ordering list'!$A$3:$A$851,0)),4)="3.1 ",LEFT(INDEX('2 Diag Ordering list'!$A$3:$A$851,MATCH('Calculations - Diagnostics'!$H109,'2 Diag Ordering list'!$A$3:$A$851,0)),4)="4.1 ",LEFT(INDEX('2 Diag Ordering list'!$A$3:$A$851,MATCH('Calculations - Diagnostics'!$H109,'2 Diag Ordering list'!$A$3:$A$851,0)),4)="4.2 ",LEFT(INDEX('2 Diag Ordering list'!$A$3:$A$851,MATCH('Calculations - Diagnostics'!$H109,'2 Diag Ordering list'!$A$3:$A$851,0)),4)="5.1 ",LEFT(INDEX('2 Diag Ordering list'!$A$3:$A$851,MATCH('Calculations - Diagnostics'!$H109,'2 Diag Ordering list'!$A$3:$A$851,0)),4)="5.2 ",LEFT(INDEX('2 Diag Ordering list'!$A$3:$A$851,MATCH('Calculations - Diagnostics'!$H109,'2 Diag Ordering list'!$A$3:$A$851,0)),4)="5.3 ",LEFT(INDEX('2 Diag Ordering list'!$A$3:$A$851,MATCH('Calculations - Diagnostics'!$H109,'2 Diag Ordering list'!$A$3:$A$851,0)),4)="6.1 ",LEFT(INDEX('2 Diag Ordering list'!$A$3:$A$851,MATCH('Calculations - Diagnostics'!$H109,'2 Diag Ordering list'!$A$3:$A$851,0)),4)="6.2 ",LEFT(INDEX('2 Diag Ordering list'!$A$3:$A$851,MATCH('Calculations - Diagnostics'!$H109,'2 Diag Ordering list'!$A$3:$A$851,0)),4)="6.3 ",LEFT(INDEX('2 Diag Ordering list'!$A$3:$A$851,MATCH('Calculations - Diagnostics'!$H109,'2 Diag Ordering list'!$A$3:$A$851,0)),4)="6.4 ",LEFT(INDEX('2 Diag Ordering list'!$A$3:$A$851,MATCH('Calculations - Diagnostics'!$H109,'2 Diag Ordering list'!$A$3:$A$851,0)),4)="7.1 "),HYPERLINK("#"&amp;CELL("address",INDEX('2 Diag Ordering list'!$A$3:$A$851,MATCH('Calculations - Diagnostics'!$H109,'2 Diag Ordering list'!$A$3:$A$851,0))),INDEX('2 Diag Ordering list'!$A$3:$A$851,MATCH('Calculations - Diagnostics'!$H109,'2 Diag Ordering list'!$A$3:$A$851,0))),"")</f>
        <v/>
      </c>
      <c r="C74" s="703" t="str">
        <f t="array" aca="1" ref="C74" ca="1">IF(AND(A74="",B74=""),HYPERLINK("#"&amp;CELL("address",INDEX('2 Diag Ordering list'!$A$3:$A$851,MATCH('Calculations - Diagnostics'!$H109,'2 Diag Ordering list'!$A$3:$A$851,0))),INDEX('2 Diag Ordering list'!$A$3:$A$851,MATCH('Calculations - Diagnostics'!$H109,'2 Diag Ordering list'!$A$3:$A$851,0))),"")</f>
        <v xml:space="preserve">5.3.1 Waste management reagents	</v>
      </c>
    </row>
    <row r="75" spans="1:3" ht="17.100000000000001" customHeight="1" thickBot="1">
      <c r="A75" s="1153" t="str">
        <f t="array" aca="1" ref="A75" ca="1">IF(OR(LEFT(INDEX('2 Diag Ordering list'!$A$3:$A$851,MATCH('Calculations - Diagnostics'!$H110,'2 Diag Ordering list'!$A$3:$A$851,0)),3)="1. ",LEFT(INDEX('2 Diag Ordering list'!$A$3:$A$851,MATCH('Calculations - Diagnostics'!$H110,'2 Diag Ordering list'!$A$3:$A$851,0)),3)="2. ",LEFT(INDEX('2 Diag Ordering list'!$A$3:$A$851,MATCH('Calculations - Diagnostics'!$H110,'2 Diag Ordering list'!$A$3:$A$851,0)),3)="3. ",LEFT(INDEX('2 Diag Ordering list'!$A$3:$A$851,MATCH('Calculations - Diagnostics'!$H110,'2 Diag Ordering list'!$A$3:$A$851,0)),3)="4. ",LEFT(INDEX('2 Diag Ordering list'!$A$3:$A$851,MATCH('Calculations - Diagnostics'!$H110,'2 Diag Ordering list'!$A$3:$A$851,0)),3)="5. ",LEFT(INDEX('2 Diag Ordering list'!$A$3:$A$851,MATCH('Calculations - Diagnostics'!$H110,'2 Diag Ordering list'!$A$3:$A$851,0)),3)="6. ",LEFT(INDEX('2 Diag Ordering list'!$A$3:$A$851,MATCH('Calculations - Diagnostics'!$H110,'2 Diag Ordering list'!$A$3:$A$851,0)),3)="7. ",LEFT(INDEX('2 Diag Ordering list'!$A$3:$A$851,MATCH('Calculations - Diagnostics'!$H110,'2 Diag Ordering list'!$A$3:$A$851,0)),3)="8. ",LEFT(INDEX('2 Diag Ordering list'!$A$3:$A$851,MATCH('Calculations - Diagnostics'!$H110,'2 Diag Ordering list'!$A$3:$A$851,0)),3)="9. "),
HYPERLINK("#"&amp;CELL("address",INDEX('2 Diag Ordering list'!$A$3:$A$851,MATCH('Calculations - Diagnostics'!$H110,'2 Diag Ordering list'!$A$3:$A$851,0))),INDEX('2 Diag Ordering list'!$A$3:$A$851,MATCH('Calculations - Diagnostics'!$H110,'2 Diag Ordering list'!$A$3:$A$851,0))),"")</f>
        <v/>
      </c>
      <c r="B75" s="1154" t="str">
        <f t="array" aca="1" ref="B75" ca="1">IF(OR(LEFT(INDEX('2 Diag Ordering list'!$A$3:$A$851,MATCH('Calculations - Diagnostics'!$H110,'2 Diag Ordering list'!$A$3:$A$851,0)),4)="1.1 ",LEFT(INDEX('2 Diag Ordering list'!$A$3:$A$851,MATCH('Calculations - Diagnostics'!$H110,'2 Diag Ordering list'!$A$3:$A$851,0)),4)="1.2 ",LEFT(INDEX('2 Diag Ordering list'!$A$3:$A$851,MATCH('Calculations - Diagnostics'!$H110,'2 Diag Ordering list'!$A$3:$A$851,0)),4)="1.3 ",LEFT(INDEX('2 Diag Ordering list'!$A$3:$A$851,MATCH('Calculations - Diagnostics'!$H110,'2 Diag Ordering list'!$A$3:$A$851,0)),4)="1.4 ",LEFT(INDEX('2 Diag Ordering list'!$A$3:$A$851,MATCH('Calculations - Diagnostics'!$H110,'2 Diag Ordering list'!$A$3:$A$851,0)),4)="1.5 ",LEFT(INDEX('2 Diag Ordering list'!$A$3:$A$851,MATCH('Calculations - Diagnostics'!$H110,'2 Diag Ordering list'!$A$3:$A$851,0)),4)="1.6 ",LEFT(INDEX('2 Diag Ordering list'!$A$3:$A$851,MATCH('Calculations - Diagnostics'!$H110,'2 Diag Ordering list'!$A$3:$A$851,0)),4)="2.1 ",LEFT(INDEX('2 Diag Ordering list'!$A$3:$A$851,MATCH('Calculations - Diagnostics'!$H110,'2 Diag Ordering list'!$A$3:$A$851,0)),4)="3.1 ",LEFT(INDEX('2 Diag Ordering list'!$A$3:$A$851,MATCH('Calculations - Diagnostics'!$H110,'2 Diag Ordering list'!$A$3:$A$851,0)),4)="4.1 ",LEFT(INDEX('2 Diag Ordering list'!$A$3:$A$851,MATCH('Calculations - Diagnostics'!$H110,'2 Diag Ordering list'!$A$3:$A$851,0)),4)="4.2 ",LEFT(INDEX('2 Diag Ordering list'!$A$3:$A$851,MATCH('Calculations - Diagnostics'!$H110,'2 Diag Ordering list'!$A$3:$A$851,0)),4)="5.1 ",LEFT(INDEX('2 Diag Ordering list'!$A$3:$A$851,MATCH('Calculations - Diagnostics'!$H110,'2 Diag Ordering list'!$A$3:$A$851,0)),4)="5.2 ",LEFT(INDEX('2 Diag Ordering list'!$A$3:$A$851,MATCH('Calculations - Diagnostics'!$H110,'2 Diag Ordering list'!$A$3:$A$851,0)),4)="5.3 ",LEFT(INDEX('2 Diag Ordering list'!$A$3:$A$851,MATCH('Calculations - Diagnostics'!$H110,'2 Diag Ordering list'!$A$3:$A$851,0)),4)="6.1 ",LEFT(INDEX('2 Diag Ordering list'!$A$3:$A$851,MATCH('Calculations - Diagnostics'!$H110,'2 Diag Ordering list'!$A$3:$A$851,0)),4)="6.2 ",LEFT(INDEX('2 Diag Ordering list'!$A$3:$A$851,MATCH('Calculations - Diagnostics'!$H110,'2 Diag Ordering list'!$A$3:$A$851,0)),4)="6.3 ",LEFT(INDEX('2 Diag Ordering list'!$A$3:$A$851,MATCH('Calculations - Diagnostics'!$H110,'2 Diag Ordering list'!$A$3:$A$851,0)),4)="6.4 ",LEFT(INDEX('2 Diag Ordering list'!$A$3:$A$851,MATCH('Calculations - Diagnostics'!$H110,'2 Diag Ordering list'!$A$3:$A$851,0)),4)="7.1 "),HYPERLINK("#"&amp;CELL("address",INDEX('2 Diag Ordering list'!$A$3:$A$851,MATCH('Calculations - Diagnostics'!$H110,'2 Diag Ordering list'!$A$3:$A$851,0))),INDEX('2 Diag Ordering list'!$A$3:$A$851,MATCH('Calculations - Diagnostics'!$H110,'2 Diag Ordering list'!$A$3:$A$851,0))),"")</f>
        <v/>
      </c>
      <c r="C75" s="705" t="str">
        <f t="array" aca="1" ref="C75" ca="1">IF(AND(A75="",B75=""),HYPERLINK("#"&amp;CELL("address",INDEX('2 Diag Ordering list'!$A$3:$A$851,MATCH('Calculations - Diagnostics'!$H110,'2 Diag Ordering list'!$A$3:$A$851,0))),INDEX('2 Diag Ordering list'!$A$3:$A$851,MATCH('Calculations - Diagnostics'!$H110,'2 Diag Ordering list'!$A$3:$A$851,0))),"")</f>
        <v xml:space="preserve">5.3.2 Waste management consumables	</v>
      </c>
    </row>
    <row r="76" spans="1:3" ht="17.100000000000001" customHeight="1">
      <c r="A76" s="1147" t="str">
        <f t="array" aca="1" ref="A76" ca="1">IF(OR(LEFT(INDEX('2 Diag Ordering list'!$A$3:$A$851,MATCH('Calculations - Diagnostics'!$H111,'2 Diag Ordering list'!$A$3:$A$851,0)),3)="1. ",LEFT(INDEX('2 Diag Ordering list'!$A$3:$A$851,MATCH('Calculations - Diagnostics'!$H111,'2 Diag Ordering list'!$A$3:$A$851,0)),3)="2. ",LEFT(INDEX('2 Diag Ordering list'!$A$3:$A$851,MATCH('Calculations - Diagnostics'!$H111,'2 Diag Ordering list'!$A$3:$A$851,0)),3)="3. ",LEFT(INDEX('2 Diag Ordering list'!$A$3:$A$851,MATCH('Calculations - Diagnostics'!$H111,'2 Diag Ordering list'!$A$3:$A$851,0)),3)="4. ",LEFT(INDEX('2 Diag Ordering list'!$A$3:$A$851,MATCH('Calculations - Diagnostics'!$H111,'2 Diag Ordering list'!$A$3:$A$851,0)),3)="5. ",LEFT(INDEX('2 Diag Ordering list'!$A$3:$A$851,MATCH('Calculations - Diagnostics'!$H111,'2 Diag Ordering list'!$A$3:$A$851,0)),3)="6. ",LEFT(INDEX('2 Diag Ordering list'!$A$3:$A$851,MATCH('Calculations - Diagnostics'!$H111,'2 Diag Ordering list'!$A$3:$A$851,0)),3)="7. ",LEFT(INDEX('2 Diag Ordering list'!$A$3:$A$851,MATCH('Calculations - Diagnostics'!$H111,'2 Diag Ordering list'!$A$3:$A$851,0)),3)="8. ",LEFT(INDEX('2 Diag Ordering list'!$A$3:$A$851,MATCH('Calculations - Diagnostics'!$H111,'2 Diag Ordering list'!$A$3:$A$851,0)),3)="9. "),
HYPERLINK("#"&amp;CELL("address",INDEX('2 Diag Ordering list'!$A$3:$A$851,MATCH('Calculations - Diagnostics'!$H111,'2 Diag Ordering list'!$A$3:$A$851,0))),INDEX('2 Diag Ordering list'!$A$3:$A$851,MATCH('Calculations - Diagnostics'!$H111,'2 Diag Ordering list'!$A$3:$A$851,0))),"")</f>
        <v>6. LABORATORY EQUIPMENT</v>
      </c>
      <c r="B76" s="1152" t="str">
        <f t="array" aca="1" ref="B76" ca="1">IF(OR(LEFT(INDEX('2 Diag Ordering list'!$A$3:$A$851,MATCH('Calculations - Diagnostics'!$H111,'2 Diag Ordering list'!$A$3:$A$851,0)),4)="1.1 ",LEFT(INDEX('2 Diag Ordering list'!$A$3:$A$851,MATCH('Calculations - Diagnostics'!$H111,'2 Diag Ordering list'!$A$3:$A$851,0)),4)="1.2 ",LEFT(INDEX('2 Diag Ordering list'!$A$3:$A$851,MATCH('Calculations - Diagnostics'!$H111,'2 Diag Ordering list'!$A$3:$A$851,0)),4)="1.3 ",LEFT(INDEX('2 Diag Ordering list'!$A$3:$A$851,MATCH('Calculations - Diagnostics'!$H111,'2 Diag Ordering list'!$A$3:$A$851,0)),4)="1.4 ",LEFT(INDEX('2 Diag Ordering list'!$A$3:$A$851,MATCH('Calculations - Diagnostics'!$H111,'2 Diag Ordering list'!$A$3:$A$851,0)),4)="1.5 ",LEFT(INDEX('2 Diag Ordering list'!$A$3:$A$851,MATCH('Calculations - Diagnostics'!$H111,'2 Diag Ordering list'!$A$3:$A$851,0)),4)="1.6 ",LEFT(INDEX('2 Diag Ordering list'!$A$3:$A$851,MATCH('Calculations - Diagnostics'!$H111,'2 Diag Ordering list'!$A$3:$A$851,0)),4)="2.1 ",LEFT(INDEX('2 Diag Ordering list'!$A$3:$A$851,MATCH('Calculations - Diagnostics'!$H111,'2 Diag Ordering list'!$A$3:$A$851,0)),4)="3.1 ",LEFT(INDEX('2 Diag Ordering list'!$A$3:$A$851,MATCH('Calculations - Diagnostics'!$H111,'2 Diag Ordering list'!$A$3:$A$851,0)),4)="4.1 ",LEFT(INDEX('2 Diag Ordering list'!$A$3:$A$851,MATCH('Calculations - Diagnostics'!$H111,'2 Diag Ordering list'!$A$3:$A$851,0)),4)="4.2 ",LEFT(INDEX('2 Diag Ordering list'!$A$3:$A$851,MATCH('Calculations - Diagnostics'!$H111,'2 Diag Ordering list'!$A$3:$A$851,0)),4)="5.1 ",LEFT(INDEX('2 Diag Ordering list'!$A$3:$A$851,MATCH('Calculations - Diagnostics'!$H111,'2 Diag Ordering list'!$A$3:$A$851,0)),4)="5.2 ",LEFT(INDEX('2 Diag Ordering list'!$A$3:$A$851,MATCH('Calculations - Diagnostics'!$H111,'2 Diag Ordering list'!$A$3:$A$851,0)),4)="5.3 ",LEFT(INDEX('2 Diag Ordering list'!$A$3:$A$851,MATCH('Calculations - Diagnostics'!$H111,'2 Diag Ordering list'!$A$3:$A$851,0)),4)="6.1 ",LEFT(INDEX('2 Diag Ordering list'!$A$3:$A$851,MATCH('Calculations - Diagnostics'!$H111,'2 Diag Ordering list'!$A$3:$A$851,0)),4)="6.2 ",LEFT(INDEX('2 Diag Ordering list'!$A$3:$A$851,MATCH('Calculations - Diagnostics'!$H111,'2 Diag Ordering list'!$A$3:$A$851,0)),4)="6.3 ",LEFT(INDEX('2 Diag Ordering list'!$A$3:$A$851,MATCH('Calculations - Diagnostics'!$H111,'2 Diag Ordering list'!$A$3:$A$851,0)),4)="6.4 ",LEFT(INDEX('2 Diag Ordering list'!$A$3:$A$851,MATCH('Calculations - Diagnostics'!$H111,'2 Diag Ordering list'!$A$3:$A$851,0)),4)="7.1 "),HYPERLINK("#"&amp;CELL("address",INDEX('2 Diag Ordering list'!$A$3:$A$851,MATCH('Calculations - Diagnostics'!$H111,'2 Diag Ordering list'!$A$3:$A$851,0))),INDEX('2 Diag Ordering list'!$A$3:$A$851,MATCH('Calculations - Diagnostics'!$H111,'2 Diag Ordering list'!$A$3:$A$851,0))),"")</f>
        <v/>
      </c>
      <c r="C76" s="700" t="str">
        <f t="array" aca="1" ref="C76" ca="1">IF(AND(A76="",B76=""),HYPERLINK("#"&amp;CELL("address",INDEX('2 Diag Ordering list'!$A$3:$A$851,MATCH('Calculations - Diagnostics'!$H111,'2 Diag Ordering list'!$A$3:$A$851,0))),INDEX('2 Diag Ordering list'!$A$3:$A$851,MATCH('Calculations - Diagnostics'!$H111,'2 Diag Ordering list'!$A$3:$A$851,0))),"")</f>
        <v/>
      </c>
    </row>
    <row r="77" spans="1:3" ht="17.100000000000001" customHeight="1">
      <c r="A77" s="938" t="str">
        <f t="array" aca="1" ref="A77" ca="1">IF(OR(LEFT(INDEX('2 Diag Ordering list'!$A$3:$A$851,MATCH('Calculations - Diagnostics'!$H112,'2 Diag Ordering list'!$A$3:$A$851,0)),3)="1. ",LEFT(INDEX('2 Diag Ordering list'!$A$3:$A$851,MATCH('Calculations - Diagnostics'!$H112,'2 Diag Ordering list'!$A$3:$A$851,0)),3)="2. ",LEFT(INDEX('2 Diag Ordering list'!$A$3:$A$851,MATCH('Calculations - Diagnostics'!$H112,'2 Diag Ordering list'!$A$3:$A$851,0)),3)="3. ",LEFT(INDEX('2 Diag Ordering list'!$A$3:$A$851,MATCH('Calculations - Diagnostics'!$H112,'2 Diag Ordering list'!$A$3:$A$851,0)),3)="4. ",LEFT(INDEX('2 Diag Ordering list'!$A$3:$A$851,MATCH('Calculations - Diagnostics'!$H112,'2 Diag Ordering list'!$A$3:$A$851,0)),3)="5. ",LEFT(INDEX('2 Diag Ordering list'!$A$3:$A$851,MATCH('Calculations - Diagnostics'!$H112,'2 Diag Ordering list'!$A$3:$A$851,0)),3)="6. ",LEFT(INDEX('2 Diag Ordering list'!$A$3:$A$851,MATCH('Calculations - Diagnostics'!$H112,'2 Diag Ordering list'!$A$3:$A$851,0)),3)="7. ",LEFT(INDEX('2 Diag Ordering list'!$A$3:$A$851,MATCH('Calculations - Diagnostics'!$H112,'2 Diag Ordering list'!$A$3:$A$851,0)),3)="8. ",LEFT(INDEX('2 Diag Ordering list'!$A$3:$A$851,MATCH('Calculations - Diagnostics'!$H112,'2 Diag Ordering list'!$A$3:$A$851,0)),3)="9. "),
HYPERLINK("#"&amp;CELL("address",INDEX('2 Diag Ordering list'!$A$3:$A$851,MATCH('Calculations - Diagnostics'!$H112,'2 Diag Ordering list'!$A$3:$A$851,0))),INDEX('2 Diag Ordering list'!$A$3:$A$851,MATCH('Calculations - Diagnostics'!$H112,'2 Diag Ordering list'!$A$3:$A$851,0))),"")</f>
        <v/>
      </c>
      <c r="B77" s="1151" t="str">
        <f t="array" aca="1" ref="B77" ca="1">IF(OR(LEFT(INDEX('2 Diag Ordering list'!$A$3:$A$851,MATCH('Calculations - Diagnostics'!$H112,'2 Diag Ordering list'!$A$3:$A$851,0)),4)="1.1 ",LEFT(INDEX('2 Diag Ordering list'!$A$3:$A$851,MATCH('Calculations - Diagnostics'!$H112,'2 Diag Ordering list'!$A$3:$A$851,0)),4)="1.2 ",LEFT(INDEX('2 Diag Ordering list'!$A$3:$A$851,MATCH('Calculations - Diagnostics'!$H112,'2 Diag Ordering list'!$A$3:$A$851,0)),4)="1.3 ",LEFT(INDEX('2 Diag Ordering list'!$A$3:$A$851,MATCH('Calculations - Diagnostics'!$H112,'2 Diag Ordering list'!$A$3:$A$851,0)),4)="1.4 ",LEFT(INDEX('2 Diag Ordering list'!$A$3:$A$851,MATCH('Calculations - Diagnostics'!$H112,'2 Diag Ordering list'!$A$3:$A$851,0)),4)="1.5 ",LEFT(INDEX('2 Diag Ordering list'!$A$3:$A$851,MATCH('Calculations - Diagnostics'!$H112,'2 Diag Ordering list'!$A$3:$A$851,0)),4)="1.6 ",LEFT(INDEX('2 Diag Ordering list'!$A$3:$A$851,MATCH('Calculations - Diagnostics'!$H112,'2 Diag Ordering list'!$A$3:$A$851,0)),4)="2.1 ",LEFT(INDEX('2 Diag Ordering list'!$A$3:$A$851,MATCH('Calculations - Diagnostics'!$H112,'2 Diag Ordering list'!$A$3:$A$851,0)),4)="3.1 ",LEFT(INDEX('2 Diag Ordering list'!$A$3:$A$851,MATCH('Calculations - Diagnostics'!$H112,'2 Diag Ordering list'!$A$3:$A$851,0)),4)="4.1 ",LEFT(INDEX('2 Diag Ordering list'!$A$3:$A$851,MATCH('Calculations - Diagnostics'!$H112,'2 Diag Ordering list'!$A$3:$A$851,0)),4)="4.2 ",LEFT(INDEX('2 Diag Ordering list'!$A$3:$A$851,MATCH('Calculations - Diagnostics'!$H112,'2 Diag Ordering list'!$A$3:$A$851,0)),4)="5.1 ",LEFT(INDEX('2 Diag Ordering list'!$A$3:$A$851,MATCH('Calculations - Diagnostics'!$H112,'2 Diag Ordering list'!$A$3:$A$851,0)),4)="5.2 ",LEFT(INDEX('2 Diag Ordering list'!$A$3:$A$851,MATCH('Calculations - Diagnostics'!$H112,'2 Diag Ordering list'!$A$3:$A$851,0)),4)="5.3 ",LEFT(INDEX('2 Diag Ordering list'!$A$3:$A$851,MATCH('Calculations - Diagnostics'!$H112,'2 Diag Ordering list'!$A$3:$A$851,0)),4)="6.1 ",LEFT(INDEX('2 Diag Ordering list'!$A$3:$A$851,MATCH('Calculations - Diagnostics'!$H112,'2 Diag Ordering list'!$A$3:$A$851,0)),4)="6.2 ",LEFT(INDEX('2 Diag Ordering list'!$A$3:$A$851,MATCH('Calculations - Diagnostics'!$H112,'2 Diag Ordering list'!$A$3:$A$851,0)),4)="6.3 ",LEFT(INDEX('2 Diag Ordering list'!$A$3:$A$851,MATCH('Calculations - Diagnostics'!$H112,'2 Diag Ordering list'!$A$3:$A$851,0)),4)="6.4 ",LEFT(INDEX('2 Diag Ordering list'!$A$3:$A$851,MATCH('Calculations - Diagnostics'!$H112,'2 Diag Ordering list'!$A$3:$A$851,0)),4)="7.1 "),HYPERLINK("#"&amp;CELL("address",INDEX('2 Diag Ordering list'!$A$3:$A$851,MATCH('Calculations - Diagnostics'!$H112,'2 Diag Ordering list'!$A$3:$A$851,0))),INDEX('2 Diag Ordering list'!$A$3:$A$851,MATCH('Calculations - Diagnostics'!$H112,'2 Diag Ordering list'!$A$3:$A$851,0))),"")</f>
        <v>6.1 UPS AND SOLAR PANELS</v>
      </c>
      <c r="C77" s="702" t="str">
        <f t="array" aca="1" ref="C77" ca="1">IF(AND(A77="",B77=""),HYPERLINK("#"&amp;CELL("address",INDEX('2 Diag Ordering list'!$A$3:$A$851,MATCH('Calculations - Diagnostics'!$H112,'2 Diag Ordering list'!$A$3:$A$851,0))),INDEX('2 Diag Ordering list'!$A$3:$A$851,MATCH('Calculations - Diagnostics'!$H112,'2 Diag Ordering list'!$A$3:$A$851,0))),"")</f>
        <v/>
      </c>
    </row>
    <row r="78" spans="1:3" ht="17.100000000000001" customHeight="1">
      <c r="A78" s="938" t="str">
        <f t="array" aca="1" ref="A78" ca="1">IF(OR(LEFT(INDEX('2 Diag Ordering list'!$A$3:$A$851,MATCH('Calculations - Diagnostics'!$H113,'2 Diag Ordering list'!$A$3:$A$851,0)),3)="1. ",LEFT(INDEX('2 Diag Ordering list'!$A$3:$A$851,MATCH('Calculations - Diagnostics'!$H113,'2 Diag Ordering list'!$A$3:$A$851,0)),3)="2. ",LEFT(INDEX('2 Diag Ordering list'!$A$3:$A$851,MATCH('Calculations - Diagnostics'!$H113,'2 Diag Ordering list'!$A$3:$A$851,0)),3)="3. ",LEFT(INDEX('2 Diag Ordering list'!$A$3:$A$851,MATCH('Calculations - Diagnostics'!$H113,'2 Diag Ordering list'!$A$3:$A$851,0)),3)="4. ",LEFT(INDEX('2 Diag Ordering list'!$A$3:$A$851,MATCH('Calculations - Diagnostics'!$H113,'2 Diag Ordering list'!$A$3:$A$851,0)),3)="5. ",LEFT(INDEX('2 Diag Ordering list'!$A$3:$A$851,MATCH('Calculations - Diagnostics'!$H113,'2 Diag Ordering list'!$A$3:$A$851,0)),3)="6. ",LEFT(INDEX('2 Diag Ordering list'!$A$3:$A$851,MATCH('Calculations - Diagnostics'!$H113,'2 Diag Ordering list'!$A$3:$A$851,0)),3)="7. ",LEFT(INDEX('2 Diag Ordering list'!$A$3:$A$851,MATCH('Calculations - Diagnostics'!$H113,'2 Diag Ordering list'!$A$3:$A$851,0)),3)="8. ",LEFT(INDEX('2 Diag Ordering list'!$A$3:$A$851,MATCH('Calculations - Diagnostics'!$H113,'2 Diag Ordering list'!$A$3:$A$851,0)),3)="9. "),
HYPERLINK("#"&amp;CELL("address",INDEX('2 Diag Ordering list'!$A$3:$A$851,MATCH('Calculations - Diagnostics'!$H113,'2 Diag Ordering list'!$A$3:$A$851,0))),INDEX('2 Diag Ordering list'!$A$3:$A$851,MATCH('Calculations - Diagnostics'!$H113,'2 Diag Ordering list'!$A$3:$A$851,0))),"")</f>
        <v/>
      </c>
      <c r="B78" s="1143" t="str">
        <f t="array" aca="1" ref="B78" ca="1">IF(OR(LEFT(INDEX('2 Diag Ordering list'!$A$3:$A$851,MATCH('Calculations - Diagnostics'!$H113,'2 Diag Ordering list'!$A$3:$A$851,0)),4)="1.1 ",LEFT(INDEX('2 Diag Ordering list'!$A$3:$A$851,MATCH('Calculations - Diagnostics'!$H113,'2 Diag Ordering list'!$A$3:$A$851,0)),4)="1.2 ",LEFT(INDEX('2 Diag Ordering list'!$A$3:$A$851,MATCH('Calculations - Diagnostics'!$H113,'2 Diag Ordering list'!$A$3:$A$851,0)),4)="1.3 ",LEFT(INDEX('2 Diag Ordering list'!$A$3:$A$851,MATCH('Calculations - Diagnostics'!$H113,'2 Diag Ordering list'!$A$3:$A$851,0)),4)="1.4 ",LEFT(INDEX('2 Diag Ordering list'!$A$3:$A$851,MATCH('Calculations - Diagnostics'!$H113,'2 Diag Ordering list'!$A$3:$A$851,0)),4)="1.5 ",LEFT(INDEX('2 Diag Ordering list'!$A$3:$A$851,MATCH('Calculations - Diagnostics'!$H113,'2 Diag Ordering list'!$A$3:$A$851,0)),4)="1.6 ",LEFT(INDEX('2 Diag Ordering list'!$A$3:$A$851,MATCH('Calculations - Diagnostics'!$H113,'2 Diag Ordering list'!$A$3:$A$851,0)),4)="2.1 ",LEFT(INDEX('2 Diag Ordering list'!$A$3:$A$851,MATCH('Calculations - Diagnostics'!$H113,'2 Diag Ordering list'!$A$3:$A$851,0)),4)="3.1 ",LEFT(INDEX('2 Diag Ordering list'!$A$3:$A$851,MATCH('Calculations - Diagnostics'!$H113,'2 Diag Ordering list'!$A$3:$A$851,0)),4)="4.1 ",LEFT(INDEX('2 Diag Ordering list'!$A$3:$A$851,MATCH('Calculations - Diagnostics'!$H113,'2 Diag Ordering list'!$A$3:$A$851,0)),4)="4.2 ",LEFT(INDEX('2 Diag Ordering list'!$A$3:$A$851,MATCH('Calculations - Diagnostics'!$H113,'2 Diag Ordering list'!$A$3:$A$851,0)),4)="5.1 ",LEFT(INDEX('2 Diag Ordering list'!$A$3:$A$851,MATCH('Calculations - Diagnostics'!$H113,'2 Diag Ordering list'!$A$3:$A$851,0)),4)="5.2 ",LEFT(INDEX('2 Diag Ordering list'!$A$3:$A$851,MATCH('Calculations - Diagnostics'!$H113,'2 Diag Ordering list'!$A$3:$A$851,0)),4)="5.3 ",LEFT(INDEX('2 Diag Ordering list'!$A$3:$A$851,MATCH('Calculations - Diagnostics'!$H113,'2 Diag Ordering list'!$A$3:$A$851,0)),4)="6.1 ",LEFT(INDEX('2 Diag Ordering list'!$A$3:$A$851,MATCH('Calculations - Diagnostics'!$H113,'2 Diag Ordering list'!$A$3:$A$851,0)),4)="6.2 ",LEFT(INDEX('2 Diag Ordering list'!$A$3:$A$851,MATCH('Calculations - Diagnostics'!$H113,'2 Diag Ordering list'!$A$3:$A$851,0)),4)="6.3 ",LEFT(INDEX('2 Diag Ordering list'!$A$3:$A$851,MATCH('Calculations - Diagnostics'!$H113,'2 Diag Ordering list'!$A$3:$A$851,0)),4)="6.4 ",LEFT(INDEX('2 Diag Ordering list'!$A$3:$A$851,MATCH('Calculations - Diagnostics'!$H113,'2 Diag Ordering list'!$A$3:$A$851,0)),4)="7.1 "),HYPERLINK("#"&amp;CELL("address",INDEX('2 Diag Ordering list'!$A$3:$A$851,MATCH('Calculations - Diagnostics'!$H113,'2 Diag Ordering list'!$A$3:$A$851,0))),INDEX('2 Diag Ordering list'!$A$3:$A$851,MATCH('Calculations - Diagnostics'!$H113,'2 Diag Ordering list'!$A$3:$A$851,0))),"")</f>
        <v/>
      </c>
      <c r="C78" s="703" t="str">
        <f t="array" aca="1" ref="C78" ca="1">IF(AND(A78="",B78=""),HYPERLINK("#"&amp;CELL("address",INDEX('2 Diag Ordering list'!$A$3:$A$851,MATCH('Calculations - Diagnostics'!$H113,'2 Diag Ordering list'!$A$3:$A$851,0))),INDEX('2 Diag Ordering list'!$A$3:$A$851,MATCH('Calculations - Diagnostics'!$H113,'2 Diag Ordering list'!$A$3:$A$851,0))),"")</f>
        <v>6.1.1 UPSs</v>
      </c>
    </row>
    <row r="79" spans="1:3" ht="17.100000000000001" customHeight="1">
      <c r="A79" s="938" t="str">
        <f t="array" aca="1" ref="A79" ca="1">IF(OR(LEFT(INDEX('2 Diag Ordering list'!$A$3:$A$851,MATCH('Calculations - Diagnostics'!$H114,'2 Diag Ordering list'!$A$3:$A$851,0)),3)="1. ",LEFT(INDEX('2 Diag Ordering list'!$A$3:$A$851,MATCH('Calculations - Diagnostics'!$H114,'2 Diag Ordering list'!$A$3:$A$851,0)),3)="2. ",LEFT(INDEX('2 Diag Ordering list'!$A$3:$A$851,MATCH('Calculations - Diagnostics'!$H114,'2 Diag Ordering list'!$A$3:$A$851,0)),3)="3. ",LEFT(INDEX('2 Diag Ordering list'!$A$3:$A$851,MATCH('Calculations - Diagnostics'!$H114,'2 Diag Ordering list'!$A$3:$A$851,0)),3)="4. ",LEFT(INDEX('2 Diag Ordering list'!$A$3:$A$851,MATCH('Calculations - Diagnostics'!$H114,'2 Diag Ordering list'!$A$3:$A$851,0)),3)="5. ",LEFT(INDEX('2 Diag Ordering list'!$A$3:$A$851,MATCH('Calculations - Diagnostics'!$H114,'2 Diag Ordering list'!$A$3:$A$851,0)),3)="6. ",LEFT(INDEX('2 Diag Ordering list'!$A$3:$A$851,MATCH('Calculations - Diagnostics'!$H114,'2 Diag Ordering list'!$A$3:$A$851,0)),3)="7. ",LEFT(INDEX('2 Diag Ordering list'!$A$3:$A$851,MATCH('Calculations - Diagnostics'!$H114,'2 Diag Ordering list'!$A$3:$A$851,0)),3)="8. ",LEFT(INDEX('2 Diag Ordering list'!$A$3:$A$851,MATCH('Calculations - Diagnostics'!$H114,'2 Diag Ordering list'!$A$3:$A$851,0)),3)="9. "),
HYPERLINK("#"&amp;CELL("address",INDEX('2 Diag Ordering list'!$A$3:$A$851,MATCH('Calculations - Diagnostics'!$H114,'2 Diag Ordering list'!$A$3:$A$851,0))),INDEX('2 Diag Ordering list'!$A$3:$A$851,MATCH('Calculations - Diagnostics'!$H114,'2 Diag Ordering list'!$A$3:$A$851,0))),"")</f>
        <v/>
      </c>
      <c r="B79" s="1143" t="str">
        <f t="array" aca="1" ref="B79" ca="1">IF(OR(LEFT(INDEX('2 Diag Ordering list'!$A$3:$A$851,MATCH('Calculations - Diagnostics'!$H114,'2 Diag Ordering list'!$A$3:$A$851,0)),4)="1.1 ",LEFT(INDEX('2 Diag Ordering list'!$A$3:$A$851,MATCH('Calculations - Diagnostics'!$H114,'2 Diag Ordering list'!$A$3:$A$851,0)),4)="1.2 ",LEFT(INDEX('2 Diag Ordering list'!$A$3:$A$851,MATCH('Calculations - Diagnostics'!$H114,'2 Diag Ordering list'!$A$3:$A$851,0)),4)="1.3 ",LEFT(INDEX('2 Diag Ordering list'!$A$3:$A$851,MATCH('Calculations - Diagnostics'!$H114,'2 Diag Ordering list'!$A$3:$A$851,0)),4)="1.4 ",LEFT(INDEX('2 Diag Ordering list'!$A$3:$A$851,MATCH('Calculations - Diagnostics'!$H114,'2 Diag Ordering list'!$A$3:$A$851,0)),4)="1.5 ",LEFT(INDEX('2 Diag Ordering list'!$A$3:$A$851,MATCH('Calculations - Diagnostics'!$H114,'2 Diag Ordering list'!$A$3:$A$851,0)),4)="1.6 ",LEFT(INDEX('2 Diag Ordering list'!$A$3:$A$851,MATCH('Calculations - Diagnostics'!$H114,'2 Diag Ordering list'!$A$3:$A$851,0)),4)="2.1 ",LEFT(INDEX('2 Diag Ordering list'!$A$3:$A$851,MATCH('Calculations - Diagnostics'!$H114,'2 Diag Ordering list'!$A$3:$A$851,0)),4)="3.1 ",LEFT(INDEX('2 Diag Ordering list'!$A$3:$A$851,MATCH('Calculations - Diagnostics'!$H114,'2 Diag Ordering list'!$A$3:$A$851,0)),4)="4.1 ",LEFT(INDEX('2 Diag Ordering list'!$A$3:$A$851,MATCH('Calculations - Diagnostics'!$H114,'2 Diag Ordering list'!$A$3:$A$851,0)),4)="4.2 ",LEFT(INDEX('2 Diag Ordering list'!$A$3:$A$851,MATCH('Calculations - Diagnostics'!$H114,'2 Diag Ordering list'!$A$3:$A$851,0)),4)="5.1 ",LEFT(INDEX('2 Diag Ordering list'!$A$3:$A$851,MATCH('Calculations - Diagnostics'!$H114,'2 Diag Ordering list'!$A$3:$A$851,0)),4)="5.2 ",LEFT(INDEX('2 Diag Ordering list'!$A$3:$A$851,MATCH('Calculations - Diagnostics'!$H114,'2 Diag Ordering list'!$A$3:$A$851,0)),4)="5.3 ",LEFT(INDEX('2 Diag Ordering list'!$A$3:$A$851,MATCH('Calculations - Diagnostics'!$H114,'2 Diag Ordering list'!$A$3:$A$851,0)),4)="6.1 ",LEFT(INDEX('2 Diag Ordering list'!$A$3:$A$851,MATCH('Calculations - Diagnostics'!$H114,'2 Diag Ordering list'!$A$3:$A$851,0)),4)="6.2 ",LEFT(INDEX('2 Diag Ordering list'!$A$3:$A$851,MATCH('Calculations - Diagnostics'!$H114,'2 Diag Ordering list'!$A$3:$A$851,0)),4)="6.3 ",LEFT(INDEX('2 Diag Ordering list'!$A$3:$A$851,MATCH('Calculations - Diagnostics'!$H114,'2 Diag Ordering list'!$A$3:$A$851,0)),4)="6.4 ",LEFT(INDEX('2 Diag Ordering list'!$A$3:$A$851,MATCH('Calculations - Diagnostics'!$H114,'2 Diag Ordering list'!$A$3:$A$851,0)),4)="7.1 "),HYPERLINK("#"&amp;CELL("address",INDEX('2 Diag Ordering list'!$A$3:$A$851,MATCH('Calculations - Diagnostics'!$H114,'2 Diag Ordering list'!$A$3:$A$851,0))),INDEX('2 Diag Ordering list'!$A$3:$A$851,MATCH('Calculations - Diagnostics'!$H114,'2 Diag Ordering list'!$A$3:$A$851,0))),"")</f>
        <v/>
      </c>
      <c r="C79" s="703" t="str">
        <f t="array" aca="1" ref="C79" ca="1">IF(AND(A79="",B79=""),HYPERLINK("#"&amp;CELL("address",INDEX('2 Diag Ordering list'!$A$3:$A$851,MATCH('Calculations - Diagnostics'!$H114,'2 Diag Ordering list'!$A$3:$A$851,0))),INDEX('2 Diag Ordering list'!$A$3:$A$851,MATCH('Calculations - Diagnostics'!$H114,'2 Diag Ordering list'!$A$3:$A$851,0))),"")</f>
        <v>6.1.2 Solar panels</v>
      </c>
    </row>
    <row r="80" spans="1:3" ht="17.100000000000001" customHeight="1">
      <c r="A80" s="938" t="str">
        <f t="array" aca="1" ref="A80" ca="1">IF(OR(LEFT(INDEX('2 Diag Ordering list'!$A$3:$A$851,MATCH('Calculations - Diagnostics'!$H115,'2 Diag Ordering list'!$A$3:$A$851,0)),3)="1. ",LEFT(INDEX('2 Diag Ordering list'!$A$3:$A$851,MATCH('Calculations - Diagnostics'!$H115,'2 Diag Ordering list'!$A$3:$A$851,0)),3)="2. ",LEFT(INDEX('2 Diag Ordering list'!$A$3:$A$851,MATCH('Calculations - Diagnostics'!$H115,'2 Diag Ordering list'!$A$3:$A$851,0)),3)="3. ",LEFT(INDEX('2 Diag Ordering list'!$A$3:$A$851,MATCH('Calculations - Diagnostics'!$H115,'2 Diag Ordering list'!$A$3:$A$851,0)),3)="4. ",LEFT(INDEX('2 Diag Ordering list'!$A$3:$A$851,MATCH('Calculations - Diagnostics'!$H115,'2 Diag Ordering list'!$A$3:$A$851,0)),3)="5. ",LEFT(INDEX('2 Diag Ordering list'!$A$3:$A$851,MATCH('Calculations - Diagnostics'!$H115,'2 Diag Ordering list'!$A$3:$A$851,0)),3)="6. ",LEFT(INDEX('2 Diag Ordering list'!$A$3:$A$851,MATCH('Calculations - Diagnostics'!$H115,'2 Diag Ordering list'!$A$3:$A$851,0)),3)="7. ",LEFT(INDEX('2 Diag Ordering list'!$A$3:$A$851,MATCH('Calculations - Diagnostics'!$H115,'2 Diag Ordering list'!$A$3:$A$851,0)),3)="8. ",LEFT(INDEX('2 Diag Ordering list'!$A$3:$A$851,MATCH('Calculations - Diagnostics'!$H115,'2 Diag Ordering list'!$A$3:$A$851,0)),3)="9. "),
HYPERLINK("#"&amp;CELL("address",INDEX('2 Diag Ordering list'!$A$3:$A$851,MATCH('Calculations - Diagnostics'!$H115,'2 Diag Ordering list'!$A$3:$A$851,0))),INDEX('2 Diag Ordering list'!$A$3:$A$851,MATCH('Calculations - Diagnostics'!$H115,'2 Diag Ordering list'!$A$3:$A$851,0))),"")</f>
        <v/>
      </c>
      <c r="B80" s="1150" t="str">
        <f t="array" aca="1" ref="B80" ca="1">IF(OR(LEFT(INDEX('2 Diag Ordering list'!$A$3:$A$851,MATCH('Calculations - Diagnostics'!$H115,'2 Diag Ordering list'!$A$3:$A$851,0)),4)="1.1 ",LEFT(INDEX('2 Diag Ordering list'!$A$3:$A$851,MATCH('Calculations - Diagnostics'!$H115,'2 Diag Ordering list'!$A$3:$A$851,0)),4)="1.2 ",LEFT(INDEX('2 Diag Ordering list'!$A$3:$A$851,MATCH('Calculations - Diagnostics'!$H115,'2 Diag Ordering list'!$A$3:$A$851,0)),4)="1.3 ",LEFT(INDEX('2 Diag Ordering list'!$A$3:$A$851,MATCH('Calculations - Diagnostics'!$H115,'2 Diag Ordering list'!$A$3:$A$851,0)),4)="1.4 ",LEFT(INDEX('2 Diag Ordering list'!$A$3:$A$851,MATCH('Calculations - Diagnostics'!$H115,'2 Diag Ordering list'!$A$3:$A$851,0)),4)="1.5 ",LEFT(INDEX('2 Diag Ordering list'!$A$3:$A$851,MATCH('Calculations - Diagnostics'!$H115,'2 Diag Ordering list'!$A$3:$A$851,0)),4)="1.6 ",LEFT(INDEX('2 Diag Ordering list'!$A$3:$A$851,MATCH('Calculations - Diagnostics'!$H115,'2 Diag Ordering list'!$A$3:$A$851,0)),4)="2.1 ",LEFT(INDEX('2 Diag Ordering list'!$A$3:$A$851,MATCH('Calculations - Diagnostics'!$H115,'2 Diag Ordering list'!$A$3:$A$851,0)),4)="3.1 ",LEFT(INDEX('2 Diag Ordering list'!$A$3:$A$851,MATCH('Calculations - Diagnostics'!$H115,'2 Diag Ordering list'!$A$3:$A$851,0)),4)="4.1 ",LEFT(INDEX('2 Diag Ordering list'!$A$3:$A$851,MATCH('Calculations - Diagnostics'!$H115,'2 Diag Ordering list'!$A$3:$A$851,0)),4)="4.2 ",LEFT(INDEX('2 Diag Ordering list'!$A$3:$A$851,MATCH('Calculations - Diagnostics'!$H115,'2 Diag Ordering list'!$A$3:$A$851,0)),4)="5.1 ",LEFT(INDEX('2 Diag Ordering list'!$A$3:$A$851,MATCH('Calculations - Diagnostics'!$H115,'2 Diag Ordering list'!$A$3:$A$851,0)),4)="5.2 ",LEFT(INDEX('2 Diag Ordering list'!$A$3:$A$851,MATCH('Calculations - Diagnostics'!$H115,'2 Diag Ordering list'!$A$3:$A$851,0)),4)="5.3 ",LEFT(INDEX('2 Diag Ordering list'!$A$3:$A$851,MATCH('Calculations - Diagnostics'!$H115,'2 Diag Ordering list'!$A$3:$A$851,0)),4)="6.1 ",LEFT(INDEX('2 Diag Ordering list'!$A$3:$A$851,MATCH('Calculations - Diagnostics'!$H115,'2 Diag Ordering list'!$A$3:$A$851,0)),4)="6.2 ",LEFT(INDEX('2 Diag Ordering list'!$A$3:$A$851,MATCH('Calculations - Diagnostics'!$H115,'2 Diag Ordering list'!$A$3:$A$851,0)),4)="6.3 ",LEFT(INDEX('2 Diag Ordering list'!$A$3:$A$851,MATCH('Calculations - Diagnostics'!$H115,'2 Diag Ordering list'!$A$3:$A$851,0)),4)="6.4 ",LEFT(INDEX('2 Diag Ordering list'!$A$3:$A$851,MATCH('Calculations - Diagnostics'!$H115,'2 Diag Ordering list'!$A$3:$A$851,0)),4)="7.1 "),HYPERLINK("#"&amp;CELL("address",INDEX('2 Diag Ordering list'!$A$3:$A$851,MATCH('Calculations - Diagnostics'!$H115,'2 Diag Ordering list'!$A$3:$A$851,0))),INDEX('2 Diag Ordering list'!$A$3:$A$851,MATCH('Calculations - Diagnostics'!$H115,'2 Diag Ordering list'!$A$3:$A$851,0))),"")</f>
        <v>6.2 AUTOCLAVES</v>
      </c>
      <c r="C80" s="702" t="str">
        <f t="array" aca="1" ref="C80" ca="1">IF(AND(A80="",B80=""),HYPERLINK("#"&amp;CELL("address",INDEX('2 Diag Ordering list'!$A$3:$A$851,MATCH('Calculations - Diagnostics'!$H115,'2 Diag Ordering list'!$A$3:$A$851,0))),INDEX('2 Diag Ordering list'!$A$3:$A$851,MATCH('Calculations - Diagnostics'!$H115,'2 Diag Ordering list'!$A$3:$A$851,0))),"")</f>
        <v/>
      </c>
    </row>
    <row r="81" spans="1:3" ht="17.100000000000001" customHeight="1">
      <c r="A81" s="938" t="str">
        <f t="array" aca="1" ref="A81" ca="1">IF(OR(LEFT(INDEX('2 Diag Ordering list'!$A$3:$A$851,MATCH('Calculations - Diagnostics'!$H116,'2 Diag Ordering list'!$A$3:$A$851,0)),3)="1. ",LEFT(INDEX('2 Diag Ordering list'!$A$3:$A$851,MATCH('Calculations - Diagnostics'!$H116,'2 Diag Ordering list'!$A$3:$A$851,0)),3)="2. ",LEFT(INDEX('2 Diag Ordering list'!$A$3:$A$851,MATCH('Calculations - Diagnostics'!$H116,'2 Diag Ordering list'!$A$3:$A$851,0)),3)="3. ",LEFT(INDEX('2 Diag Ordering list'!$A$3:$A$851,MATCH('Calculations - Diagnostics'!$H116,'2 Diag Ordering list'!$A$3:$A$851,0)),3)="4. ",LEFT(INDEX('2 Diag Ordering list'!$A$3:$A$851,MATCH('Calculations - Diagnostics'!$H116,'2 Diag Ordering list'!$A$3:$A$851,0)),3)="5. ",LEFT(INDEX('2 Diag Ordering list'!$A$3:$A$851,MATCH('Calculations - Diagnostics'!$H116,'2 Diag Ordering list'!$A$3:$A$851,0)),3)="6. ",LEFT(INDEX('2 Diag Ordering list'!$A$3:$A$851,MATCH('Calculations - Diagnostics'!$H116,'2 Diag Ordering list'!$A$3:$A$851,0)),3)="7. ",LEFT(INDEX('2 Diag Ordering list'!$A$3:$A$851,MATCH('Calculations - Diagnostics'!$H116,'2 Diag Ordering list'!$A$3:$A$851,0)),3)="8. ",LEFT(INDEX('2 Diag Ordering list'!$A$3:$A$851,MATCH('Calculations - Diagnostics'!$H116,'2 Diag Ordering list'!$A$3:$A$851,0)),3)="9. "),
HYPERLINK("#"&amp;CELL("address",INDEX('2 Diag Ordering list'!$A$3:$A$851,MATCH('Calculations - Diagnostics'!$H116,'2 Diag Ordering list'!$A$3:$A$851,0))),INDEX('2 Diag Ordering list'!$A$3:$A$851,MATCH('Calculations - Diagnostics'!$H116,'2 Diag Ordering list'!$A$3:$A$851,0))),"")</f>
        <v/>
      </c>
      <c r="B81" s="1143" t="str">
        <f t="array" aca="1" ref="B81" ca="1">IF(OR(LEFT(INDEX('2 Diag Ordering list'!$A$3:$A$851,MATCH('Calculations - Diagnostics'!$H116,'2 Diag Ordering list'!$A$3:$A$851,0)),4)="1.1 ",LEFT(INDEX('2 Diag Ordering list'!$A$3:$A$851,MATCH('Calculations - Diagnostics'!$H116,'2 Diag Ordering list'!$A$3:$A$851,0)),4)="1.2 ",LEFT(INDEX('2 Diag Ordering list'!$A$3:$A$851,MATCH('Calculations - Diagnostics'!$H116,'2 Diag Ordering list'!$A$3:$A$851,0)),4)="1.3 ",LEFT(INDEX('2 Diag Ordering list'!$A$3:$A$851,MATCH('Calculations - Diagnostics'!$H116,'2 Diag Ordering list'!$A$3:$A$851,0)),4)="1.4 ",LEFT(INDEX('2 Diag Ordering list'!$A$3:$A$851,MATCH('Calculations - Diagnostics'!$H116,'2 Diag Ordering list'!$A$3:$A$851,0)),4)="1.5 ",LEFT(INDEX('2 Diag Ordering list'!$A$3:$A$851,MATCH('Calculations - Diagnostics'!$H116,'2 Diag Ordering list'!$A$3:$A$851,0)),4)="1.6 ",LEFT(INDEX('2 Diag Ordering list'!$A$3:$A$851,MATCH('Calculations - Diagnostics'!$H116,'2 Diag Ordering list'!$A$3:$A$851,0)),4)="2.1 ",LEFT(INDEX('2 Diag Ordering list'!$A$3:$A$851,MATCH('Calculations - Diagnostics'!$H116,'2 Diag Ordering list'!$A$3:$A$851,0)),4)="3.1 ",LEFT(INDEX('2 Diag Ordering list'!$A$3:$A$851,MATCH('Calculations - Diagnostics'!$H116,'2 Diag Ordering list'!$A$3:$A$851,0)),4)="4.1 ",LEFT(INDEX('2 Diag Ordering list'!$A$3:$A$851,MATCH('Calculations - Diagnostics'!$H116,'2 Diag Ordering list'!$A$3:$A$851,0)),4)="4.2 ",LEFT(INDEX('2 Diag Ordering list'!$A$3:$A$851,MATCH('Calculations - Diagnostics'!$H116,'2 Diag Ordering list'!$A$3:$A$851,0)),4)="5.1 ",LEFT(INDEX('2 Diag Ordering list'!$A$3:$A$851,MATCH('Calculations - Diagnostics'!$H116,'2 Diag Ordering list'!$A$3:$A$851,0)),4)="5.2 ",LEFT(INDEX('2 Diag Ordering list'!$A$3:$A$851,MATCH('Calculations - Diagnostics'!$H116,'2 Diag Ordering list'!$A$3:$A$851,0)),4)="5.3 ",LEFT(INDEX('2 Diag Ordering list'!$A$3:$A$851,MATCH('Calculations - Diagnostics'!$H116,'2 Diag Ordering list'!$A$3:$A$851,0)),4)="6.1 ",LEFT(INDEX('2 Diag Ordering list'!$A$3:$A$851,MATCH('Calculations - Diagnostics'!$H116,'2 Diag Ordering list'!$A$3:$A$851,0)),4)="6.2 ",LEFT(INDEX('2 Diag Ordering list'!$A$3:$A$851,MATCH('Calculations - Diagnostics'!$H116,'2 Diag Ordering list'!$A$3:$A$851,0)),4)="6.3 ",LEFT(INDEX('2 Diag Ordering list'!$A$3:$A$851,MATCH('Calculations - Diagnostics'!$H116,'2 Diag Ordering list'!$A$3:$A$851,0)),4)="6.4 ",LEFT(INDEX('2 Diag Ordering list'!$A$3:$A$851,MATCH('Calculations - Diagnostics'!$H116,'2 Diag Ordering list'!$A$3:$A$851,0)),4)="7.1 "),HYPERLINK("#"&amp;CELL("address",INDEX('2 Diag Ordering list'!$A$3:$A$851,MATCH('Calculations - Diagnostics'!$H116,'2 Diag Ordering list'!$A$3:$A$851,0))),INDEX('2 Diag Ordering list'!$A$3:$A$851,MATCH('Calculations - Diagnostics'!$H116,'2 Diag Ordering list'!$A$3:$A$851,0))),"")</f>
        <v/>
      </c>
      <c r="C81" s="703" t="str">
        <f t="array" aca="1" ref="C81" ca="1">IF(AND(A81="",B81=""),HYPERLINK("#"&amp;CELL("address",INDEX('2 Diag Ordering list'!$A$3:$A$851,MATCH('Calculations - Diagnostics'!$H116,'2 Diag Ordering list'!$A$3:$A$851,0))),INDEX('2 Diag Ordering list'!$A$3:$A$851,MATCH('Calculations - Diagnostics'!$H116,'2 Diag Ordering list'!$A$3:$A$851,0))),"")</f>
        <v>6.2.1 Horizontal Autoclaves</v>
      </c>
    </row>
    <row r="82" spans="1:3" ht="17.100000000000001" customHeight="1">
      <c r="A82" s="938" t="str">
        <f t="array" aca="1" ref="A82" ca="1">IF(OR(LEFT(INDEX('2 Diag Ordering list'!$A$3:$A$851,MATCH('Calculations - Diagnostics'!$H117,'2 Diag Ordering list'!$A$3:$A$851,0)),3)="1. ",LEFT(INDEX('2 Diag Ordering list'!$A$3:$A$851,MATCH('Calculations - Diagnostics'!$H117,'2 Diag Ordering list'!$A$3:$A$851,0)),3)="2. ",LEFT(INDEX('2 Diag Ordering list'!$A$3:$A$851,MATCH('Calculations - Diagnostics'!$H117,'2 Diag Ordering list'!$A$3:$A$851,0)),3)="3. ",LEFT(INDEX('2 Diag Ordering list'!$A$3:$A$851,MATCH('Calculations - Diagnostics'!$H117,'2 Diag Ordering list'!$A$3:$A$851,0)),3)="4. ",LEFT(INDEX('2 Diag Ordering list'!$A$3:$A$851,MATCH('Calculations - Diagnostics'!$H117,'2 Diag Ordering list'!$A$3:$A$851,0)),3)="5. ",LEFT(INDEX('2 Diag Ordering list'!$A$3:$A$851,MATCH('Calculations - Diagnostics'!$H117,'2 Diag Ordering list'!$A$3:$A$851,0)),3)="6. ",LEFT(INDEX('2 Diag Ordering list'!$A$3:$A$851,MATCH('Calculations - Diagnostics'!$H117,'2 Diag Ordering list'!$A$3:$A$851,0)),3)="7. ",LEFT(INDEX('2 Diag Ordering list'!$A$3:$A$851,MATCH('Calculations - Diagnostics'!$H117,'2 Diag Ordering list'!$A$3:$A$851,0)),3)="8. ",LEFT(INDEX('2 Diag Ordering list'!$A$3:$A$851,MATCH('Calculations - Diagnostics'!$H117,'2 Diag Ordering list'!$A$3:$A$851,0)),3)="9. "),
HYPERLINK("#"&amp;CELL("address",INDEX('2 Diag Ordering list'!$A$3:$A$851,MATCH('Calculations - Diagnostics'!$H117,'2 Diag Ordering list'!$A$3:$A$851,0))),INDEX('2 Diag Ordering list'!$A$3:$A$851,MATCH('Calculations - Diagnostics'!$H117,'2 Diag Ordering list'!$A$3:$A$851,0))),"")</f>
        <v/>
      </c>
      <c r="B82" s="1143" t="str">
        <f t="array" aca="1" ref="B82" ca="1">IF(OR(LEFT(INDEX('2 Diag Ordering list'!$A$3:$A$851,MATCH('Calculations - Diagnostics'!$H117,'2 Diag Ordering list'!$A$3:$A$851,0)),4)="1.1 ",LEFT(INDEX('2 Diag Ordering list'!$A$3:$A$851,MATCH('Calculations - Diagnostics'!$H117,'2 Diag Ordering list'!$A$3:$A$851,0)),4)="1.2 ",LEFT(INDEX('2 Diag Ordering list'!$A$3:$A$851,MATCH('Calculations - Diagnostics'!$H117,'2 Diag Ordering list'!$A$3:$A$851,0)),4)="1.3 ",LEFT(INDEX('2 Diag Ordering list'!$A$3:$A$851,MATCH('Calculations - Diagnostics'!$H117,'2 Diag Ordering list'!$A$3:$A$851,0)),4)="1.4 ",LEFT(INDEX('2 Diag Ordering list'!$A$3:$A$851,MATCH('Calculations - Diagnostics'!$H117,'2 Diag Ordering list'!$A$3:$A$851,0)),4)="1.5 ",LEFT(INDEX('2 Diag Ordering list'!$A$3:$A$851,MATCH('Calculations - Diagnostics'!$H117,'2 Diag Ordering list'!$A$3:$A$851,0)),4)="1.6 ",LEFT(INDEX('2 Diag Ordering list'!$A$3:$A$851,MATCH('Calculations - Diagnostics'!$H117,'2 Diag Ordering list'!$A$3:$A$851,0)),4)="2.1 ",LEFT(INDEX('2 Diag Ordering list'!$A$3:$A$851,MATCH('Calculations - Diagnostics'!$H117,'2 Diag Ordering list'!$A$3:$A$851,0)),4)="3.1 ",LEFT(INDEX('2 Diag Ordering list'!$A$3:$A$851,MATCH('Calculations - Diagnostics'!$H117,'2 Diag Ordering list'!$A$3:$A$851,0)),4)="4.1 ",LEFT(INDEX('2 Diag Ordering list'!$A$3:$A$851,MATCH('Calculations - Diagnostics'!$H117,'2 Diag Ordering list'!$A$3:$A$851,0)),4)="4.2 ",LEFT(INDEX('2 Diag Ordering list'!$A$3:$A$851,MATCH('Calculations - Diagnostics'!$H117,'2 Diag Ordering list'!$A$3:$A$851,0)),4)="5.1 ",LEFT(INDEX('2 Diag Ordering list'!$A$3:$A$851,MATCH('Calculations - Diagnostics'!$H117,'2 Diag Ordering list'!$A$3:$A$851,0)),4)="5.2 ",LEFT(INDEX('2 Diag Ordering list'!$A$3:$A$851,MATCH('Calculations - Diagnostics'!$H117,'2 Diag Ordering list'!$A$3:$A$851,0)),4)="5.3 ",LEFT(INDEX('2 Diag Ordering list'!$A$3:$A$851,MATCH('Calculations - Diagnostics'!$H117,'2 Diag Ordering list'!$A$3:$A$851,0)),4)="6.1 ",LEFT(INDEX('2 Diag Ordering list'!$A$3:$A$851,MATCH('Calculations - Diagnostics'!$H117,'2 Diag Ordering list'!$A$3:$A$851,0)),4)="6.2 ",LEFT(INDEX('2 Diag Ordering list'!$A$3:$A$851,MATCH('Calculations - Diagnostics'!$H117,'2 Diag Ordering list'!$A$3:$A$851,0)),4)="6.3 ",LEFT(INDEX('2 Diag Ordering list'!$A$3:$A$851,MATCH('Calculations - Diagnostics'!$H117,'2 Diag Ordering list'!$A$3:$A$851,0)),4)="6.4 ",LEFT(INDEX('2 Diag Ordering list'!$A$3:$A$851,MATCH('Calculations - Diagnostics'!$H117,'2 Diag Ordering list'!$A$3:$A$851,0)),4)="7.1 "),HYPERLINK("#"&amp;CELL("address",INDEX('2 Diag Ordering list'!$A$3:$A$851,MATCH('Calculations - Diagnostics'!$H117,'2 Diag Ordering list'!$A$3:$A$851,0))),INDEX('2 Diag Ordering list'!$A$3:$A$851,MATCH('Calculations - Diagnostics'!$H117,'2 Diag Ordering list'!$A$3:$A$851,0))),"")</f>
        <v/>
      </c>
      <c r="C82" s="703" t="str">
        <f t="array" aca="1" ref="C82" ca="1">IF(AND(A82="",B82=""),HYPERLINK("#"&amp;CELL("address",INDEX('2 Diag Ordering list'!$A$3:$A$851,MATCH('Calculations - Diagnostics'!$H117,'2 Diag Ordering list'!$A$3:$A$851,0))),INDEX('2 Diag Ordering list'!$A$3:$A$851,MATCH('Calculations - Diagnostics'!$H117,'2 Diag Ordering list'!$A$3:$A$851,0))),"")</f>
        <v>6.2.2 Vertical Autoclaves</v>
      </c>
    </row>
    <row r="83" spans="1:3" ht="17.100000000000001" customHeight="1">
      <c r="A83" s="938" t="str">
        <f t="array" aca="1" ref="A83" ca="1">IF(OR(LEFT(INDEX('2 Diag Ordering list'!$A$3:$A$851,MATCH('Calculations - Diagnostics'!$H118,'2 Diag Ordering list'!$A$3:$A$851,0)),3)="1. ",LEFT(INDEX('2 Diag Ordering list'!$A$3:$A$851,MATCH('Calculations - Diagnostics'!$H118,'2 Diag Ordering list'!$A$3:$A$851,0)),3)="2. ",LEFT(INDEX('2 Diag Ordering list'!$A$3:$A$851,MATCH('Calculations - Diagnostics'!$H118,'2 Diag Ordering list'!$A$3:$A$851,0)),3)="3. ",LEFT(INDEX('2 Diag Ordering list'!$A$3:$A$851,MATCH('Calculations - Diagnostics'!$H118,'2 Diag Ordering list'!$A$3:$A$851,0)),3)="4. ",LEFT(INDEX('2 Diag Ordering list'!$A$3:$A$851,MATCH('Calculations - Diagnostics'!$H118,'2 Diag Ordering list'!$A$3:$A$851,0)),3)="5. ",LEFT(INDEX('2 Diag Ordering list'!$A$3:$A$851,MATCH('Calculations - Diagnostics'!$H118,'2 Diag Ordering list'!$A$3:$A$851,0)),3)="6. ",LEFT(INDEX('2 Diag Ordering list'!$A$3:$A$851,MATCH('Calculations - Diagnostics'!$H118,'2 Diag Ordering list'!$A$3:$A$851,0)),3)="7. ",LEFT(INDEX('2 Diag Ordering list'!$A$3:$A$851,MATCH('Calculations - Diagnostics'!$H118,'2 Diag Ordering list'!$A$3:$A$851,0)),3)="8. ",LEFT(INDEX('2 Diag Ordering list'!$A$3:$A$851,MATCH('Calculations - Diagnostics'!$H118,'2 Diag Ordering list'!$A$3:$A$851,0)),3)="9. "),
HYPERLINK("#"&amp;CELL("address",INDEX('2 Diag Ordering list'!$A$3:$A$851,MATCH('Calculations - Diagnostics'!$H118,'2 Diag Ordering list'!$A$3:$A$851,0))),INDEX('2 Diag Ordering list'!$A$3:$A$851,MATCH('Calculations - Diagnostics'!$H118,'2 Diag Ordering list'!$A$3:$A$851,0))),"")</f>
        <v/>
      </c>
      <c r="B83" s="1143" t="str">
        <f t="array" aca="1" ref="B83" ca="1">IF(OR(LEFT(INDEX('2 Diag Ordering list'!$A$3:$A$851,MATCH('Calculations - Diagnostics'!$H118,'2 Diag Ordering list'!$A$3:$A$851,0)),4)="1.1 ",LEFT(INDEX('2 Diag Ordering list'!$A$3:$A$851,MATCH('Calculations - Diagnostics'!$H118,'2 Diag Ordering list'!$A$3:$A$851,0)),4)="1.2 ",LEFT(INDEX('2 Diag Ordering list'!$A$3:$A$851,MATCH('Calculations - Diagnostics'!$H118,'2 Diag Ordering list'!$A$3:$A$851,0)),4)="1.3 ",LEFT(INDEX('2 Diag Ordering list'!$A$3:$A$851,MATCH('Calculations - Diagnostics'!$H118,'2 Diag Ordering list'!$A$3:$A$851,0)),4)="1.4 ",LEFT(INDEX('2 Diag Ordering list'!$A$3:$A$851,MATCH('Calculations - Diagnostics'!$H118,'2 Diag Ordering list'!$A$3:$A$851,0)),4)="1.5 ",LEFT(INDEX('2 Diag Ordering list'!$A$3:$A$851,MATCH('Calculations - Diagnostics'!$H118,'2 Diag Ordering list'!$A$3:$A$851,0)),4)="1.6 ",LEFT(INDEX('2 Diag Ordering list'!$A$3:$A$851,MATCH('Calculations - Diagnostics'!$H118,'2 Diag Ordering list'!$A$3:$A$851,0)),4)="2.1 ",LEFT(INDEX('2 Diag Ordering list'!$A$3:$A$851,MATCH('Calculations - Diagnostics'!$H118,'2 Diag Ordering list'!$A$3:$A$851,0)),4)="3.1 ",LEFT(INDEX('2 Diag Ordering list'!$A$3:$A$851,MATCH('Calculations - Diagnostics'!$H118,'2 Diag Ordering list'!$A$3:$A$851,0)),4)="4.1 ",LEFT(INDEX('2 Diag Ordering list'!$A$3:$A$851,MATCH('Calculations - Diagnostics'!$H118,'2 Diag Ordering list'!$A$3:$A$851,0)),4)="4.2 ",LEFT(INDEX('2 Diag Ordering list'!$A$3:$A$851,MATCH('Calculations - Diagnostics'!$H118,'2 Diag Ordering list'!$A$3:$A$851,0)),4)="5.1 ",LEFT(INDEX('2 Diag Ordering list'!$A$3:$A$851,MATCH('Calculations - Diagnostics'!$H118,'2 Diag Ordering list'!$A$3:$A$851,0)),4)="5.2 ",LEFT(INDEX('2 Diag Ordering list'!$A$3:$A$851,MATCH('Calculations - Diagnostics'!$H118,'2 Diag Ordering list'!$A$3:$A$851,0)),4)="5.3 ",LEFT(INDEX('2 Diag Ordering list'!$A$3:$A$851,MATCH('Calculations - Diagnostics'!$H118,'2 Diag Ordering list'!$A$3:$A$851,0)),4)="6.1 ",LEFT(INDEX('2 Diag Ordering list'!$A$3:$A$851,MATCH('Calculations - Diagnostics'!$H118,'2 Diag Ordering list'!$A$3:$A$851,0)),4)="6.2 ",LEFT(INDEX('2 Diag Ordering list'!$A$3:$A$851,MATCH('Calculations - Diagnostics'!$H118,'2 Diag Ordering list'!$A$3:$A$851,0)),4)="6.3 ",LEFT(INDEX('2 Diag Ordering list'!$A$3:$A$851,MATCH('Calculations - Diagnostics'!$H118,'2 Diag Ordering list'!$A$3:$A$851,0)),4)="6.4 ",LEFT(INDEX('2 Diag Ordering list'!$A$3:$A$851,MATCH('Calculations - Diagnostics'!$H118,'2 Diag Ordering list'!$A$3:$A$851,0)),4)="7.1 "),HYPERLINK("#"&amp;CELL("address",INDEX('2 Diag Ordering list'!$A$3:$A$851,MATCH('Calculations - Diagnostics'!$H118,'2 Diag Ordering list'!$A$3:$A$851,0))),INDEX('2 Diag Ordering list'!$A$3:$A$851,MATCH('Calculations - Diagnostics'!$H118,'2 Diag Ordering list'!$A$3:$A$851,0))),"")</f>
        <v/>
      </c>
      <c r="C83" s="703" t="str">
        <f t="array" aca="1" ref="C83" ca="1">IF(AND(A83="",B83=""),HYPERLINK("#"&amp;CELL("address",INDEX('2 Diag Ordering list'!$A$3:$A$851,MATCH('Calculations - Diagnostics'!$H118,'2 Diag Ordering list'!$A$3:$A$851,0))),INDEX('2 Diag Ordering list'!$A$3:$A$851,MATCH('Calculations - Diagnostics'!$H118,'2 Diag Ordering list'!$A$3:$A$851,0))),"")</f>
        <v>6.2.3 Autoclave water supply</v>
      </c>
    </row>
    <row r="84" spans="1:3" ht="17.100000000000001" customHeight="1">
      <c r="A84" s="938" t="str">
        <f t="array" aca="1" ref="A84" ca="1">IF(OR(LEFT(INDEX('2 Diag Ordering list'!$A$3:$A$851,MATCH('Calculations - Diagnostics'!$H119,'2 Diag Ordering list'!$A$3:$A$851,0)),3)="1. ",LEFT(INDEX('2 Diag Ordering list'!$A$3:$A$851,MATCH('Calculations - Diagnostics'!$H119,'2 Diag Ordering list'!$A$3:$A$851,0)),3)="2. ",LEFT(INDEX('2 Diag Ordering list'!$A$3:$A$851,MATCH('Calculations - Diagnostics'!$H119,'2 Diag Ordering list'!$A$3:$A$851,0)),3)="3. ",LEFT(INDEX('2 Diag Ordering list'!$A$3:$A$851,MATCH('Calculations - Diagnostics'!$H119,'2 Diag Ordering list'!$A$3:$A$851,0)),3)="4. ",LEFT(INDEX('2 Diag Ordering list'!$A$3:$A$851,MATCH('Calculations - Diagnostics'!$H119,'2 Diag Ordering list'!$A$3:$A$851,0)),3)="5. ",LEFT(INDEX('2 Diag Ordering list'!$A$3:$A$851,MATCH('Calculations - Diagnostics'!$H119,'2 Diag Ordering list'!$A$3:$A$851,0)),3)="6. ",LEFT(INDEX('2 Diag Ordering list'!$A$3:$A$851,MATCH('Calculations - Diagnostics'!$H119,'2 Diag Ordering list'!$A$3:$A$851,0)),3)="7. ",LEFT(INDEX('2 Diag Ordering list'!$A$3:$A$851,MATCH('Calculations - Diagnostics'!$H119,'2 Diag Ordering list'!$A$3:$A$851,0)),3)="8. ",LEFT(INDEX('2 Diag Ordering list'!$A$3:$A$851,MATCH('Calculations - Diagnostics'!$H119,'2 Diag Ordering list'!$A$3:$A$851,0)),3)="9. "),
HYPERLINK("#"&amp;CELL("address",INDEX('2 Diag Ordering list'!$A$3:$A$851,MATCH('Calculations - Diagnostics'!$H119,'2 Diag Ordering list'!$A$3:$A$851,0))),INDEX('2 Diag Ordering list'!$A$3:$A$851,MATCH('Calculations - Diagnostics'!$H119,'2 Diag Ordering list'!$A$3:$A$851,0))),"")</f>
        <v/>
      </c>
      <c r="B84" s="1150" t="str">
        <f t="array" aca="1" ref="B84" ca="1">IF(OR(LEFT(INDEX('2 Diag Ordering list'!$A$3:$A$851,MATCH('Calculations - Diagnostics'!$H119,'2 Diag Ordering list'!$A$3:$A$851,0)),4)="1.1 ",LEFT(INDEX('2 Diag Ordering list'!$A$3:$A$851,MATCH('Calculations - Diagnostics'!$H119,'2 Diag Ordering list'!$A$3:$A$851,0)),4)="1.2 ",LEFT(INDEX('2 Diag Ordering list'!$A$3:$A$851,MATCH('Calculations - Diagnostics'!$H119,'2 Diag Ordering list'!$A$3:$A$851,0)),4)="1.3 ",LEFT(INDEX('2 Diag Ordering list'!$A$3:$A$851,MATCH('Calculations - Diagnostics'!$H119,'2 Diag Ordering list'!$A$3:$A$851,0)),4)="1.4 ",LEFT(INDEX('2 Diag Ordering list'!$A$3:$A$851,MATCH('Calculations - Diagnostics'!$H119,'2 Diag Ordering list'!$A$3:$A$851,0)),4)="1.5 ",LEFT(INDEX('2 Diag Ordering list'!$A$3:$A$851,MATCH('Calculations - Diagnostics'!$H119,'2 Diag Ordering list'!$A$3:$A$851,0)),4)="1.6 ",LEFT(INDEX('2 Diag Ordering list'!$A$3:$A$851,MATCH('Calculations - Diagnostics'!$H119,'2 Diag Ordering list'!$A$3:$A$851,0)),4)="2.1 ",LEFT(INDEX('2 Diag Ordering list'!$A$3:$A$851,MATCH('Calculations - Diagnostics'!$H119,'2 Diag Ordering list'!$A$3:$A$851,0)),4)="3.1 ",LEFT(INDEX('2 Diag Ordering list'!$A$3:$A$851,MATCH('Calculations - Diagnostics'!$H119,'2 Diag Ordering list'!$A$3:$A$851,0)),4)="4.1 ",LEFT(INDEX('2 Diag Ordering list'!$A$3:$A$851,MATCH('Calculations - Diagnostics'!$H119,'2 Diag Ordering list'!$A$3:$A$851,0)),4)="4.2 ",LEFT(INDEX('2 Diag Ordering list'!$A$3:$A$851,MATCH('Calculations - Diagnostics'!$H119,'2 Diag Ordering list'!$A$3:$A$851,0)),4)="5.1 ",LEFT(INDEX('2 Diag Ordering list'!$A$3:$A$851,MATCH('Calculations - Diagnostics'!$H119,'2 Diag Ordering list'!$A$3:$A$851,0)),4)="5.2 ",LEFT(INDEX('2 Diag Ordering list'!$A$3:$A$851,MATCH('Calculations - Diagnostics'!$H119,'2 Diag Ordering list'!$A$3:$A$851,0)),4)="5.3 ",LEFT(INDEX('2 Diag Ordering list'!$A$3:$A$851,MATCH('Calculations - Diagnostics'!$H119,'2 Diag Ordering list'!$A$3:$A$851,0)),4)="6.1 ",LEFT(INDEX('2 Diag Ordering list'!$A$3:$A$851,MATCH('Calculations - Diagnostics'!$H119,'2 Diag Ordering list'!$A$3:$A$851,0)),4)="6.2 ",LEFT(INDEX('2 Diag Ordering list'!$A$3:$A$851,MATCH('Calculations - Diagnostics'!$H119,'2 Diag Ordering list'!$A$3:$A$851,0)),4)="6.3 ",LEFT(INDEX('2 Diag Ordering list'!$A$3:$A$851,MATCH('Calculations - Diagnostics'!$H119,'2 Diag Ordering list'!$A$3:$A$851,0)),4)="6.4 ",LEFT(INDEX('2 Diag Ordering list'!$A$3:$A$851,MATCH('Calculations - Diagnostics'!$H119,'2 Diag Ordering list'!$A$3:$A$851,0)),4)="7.1 "),HYPERLINK("#"&amp;CELL("address",INDEX('2 Diag Ordering list'!$A$3:$A$851,MATCH('Calculations - Diagnostics'!$H119,'2 Diag Ordering list'!$A$3:$A$851,0))),INDEX('2 Diag Ordering list'!$A$3:$A$851,MATCH('Calculations - Diagnostics'!$H119,'2 Diag Ordering list'!$A$3:$A$851,0))),"")</f>
        <v>6.3 BIOSAFETY CABINETS</v>
      </c>
      <c r="C84" s="702" t="str">
        <f t="array" aca="1" ref="C84" ca="1">IF(AND(A84="",B84=""),HYPERLINK("#"&amp;CELL("address",INDEX('2 Diag Ordering list'!$A$3:$A$851,MATCH('Calculations - Diagnostics'!$H119,'2 Diag Ordering list'!$A$3:$A$851,0))),INDEX('2 Diag Ordering list'!$A$3:$A$851,MATCH('Calculations - Diagnostics'!$H119,'2 Diag Ordering list'!$A$3:$A$851,0))),"")</f>
        <v/>
      </c>
    </row>
    <row r="85" spans="1:3" ht="17.100000000000001" customHeight="1">
      <c r="A85" s="938" t="str">
        <f t="array" aca="1" ref="A85" ca="1">IF(OR(LEFT(INDEX('2 Diag Ordering list'!$A$3:$A$851,MATCH('Calculations - Diagnostics'!$H120,'2 Diag Ordering list'!$A$3:$A$851,0)),3)="1. ",LEFT(INDEX('2 Diag Ordering list'!$A$3:$A$851,MATCH('Calculations - Diagnostics'!$H120,'2 Diag Ordering list'!$A$3:$A$851,0)),3)="2. ",LEFT(INDEX('2 Diag Ordering list'!$A$3:$A$851,MATCH('Calculations - Diagnostics'!$H120,'2 Diag Ordering list'!$A$3:$A$851,0)),3)="3. ",LEFT(INDEX('2 Diag Ordering list'!$A$3:$A$851,MATCH('Calculations - Diagnostics'!$H120,'2 Diag Ordering list'!$A$3:$A$851,0)),3)="4. ",LEFT(INDEX('2 Diag Ordering list'!$A$3:$A$851,MATCH('Calculations - Diagnostics'!$H120,'2 Diag Ordering list'!$A$3:$A$851,0)),3)="5. ",LEFT(INDEX('2 Diag Ordering list'!$A$3:$A$851,MATCH('Calculations - Diagnostics'!$H120,'2 Diag Ordering list'!$A$3:$A$851,0)),3)="6. ",LEFT(INDEX('2 Diag Ordering list'!$A$3:$A$851,MATCH('Calculations - Diagnostics'!$H120,'2 Diag Ordering list'!$A$3:$A$851,0)),3)="7. ",LEFT(INDEX('2 Diag Ordering list'!$A$3:$A$851,MATCH('Calculations - Diagnostics'!$H120,'2 Diag Ordering list'!$A$3:$A$851,0)),3)="8. ",LEFT(INDEX('2 Diag Ordering list'!$A$3:$A$851,MATCH('Calculations - Diagnostics'!$H120,'2 Diag Ordering list'!$A$3:$A$851,0)),3)="9. "),
HYPERLINK("#"&amp;CELL("address",INDEX('2 Diag Ordering list'!$A$3:$A$851,MATCH('Calculations - Diagnostics'!$H120,'2 Diag Ordering list'!$A$3:$A$851,0))),INDEX('2 Diag Ordering list'!$A$3:$A$851,MATCH('Calculations - Diagnostics'!$H120,'2 Diag Ordering list'!$A$3:$A$851,0))),"")</f>
        <v/>
      </c>
      <c r="B85" s="1143" t="str">
        <f t="array" aca="1" ref="B85" ca="1">IF(OR(LEFT(INDEX('2 Diag Ordering list'!$A$3:$A$851,MATCH('Calculations - Diagnostics'!$H120,'2 Diag Ordering list'!$A$3:$A$851,0)),4)="1.1 ",LEFT(INDEX('2 Diag Ordering list'!$A$3:$A$851,MATCH('Calculations - Diagnostics'!$H120,'2 Diag Ordering list'!$A$3:$A$851,0)),4)="1.2 ",LEFT(INDEX('2 Diag Ordering list'!$A$3:$A$851,MATCH('Calculations - Diagnostics'!$H120,'2 Diag Ordering list'!$A$3:$A$851,0)),4)="1.3 ",LEFT(INDEX('2 Diag Ordering list'!$A$3:$A$851,MATCH('Calculations - Diagnostics'!$H120,'2 Diag Ordering list'!$A$3:$A$851,0)),4)="1.4 ",LEFT(INDEX('2 Diag Ordering list'!$A$3:$A$851,MATCH('Calculations - Diagnostics'!$H120,'2 Diag Ordering list'!$A$3:$A$851,0)),4)="1.5 ",LEFT(INDEX('2 Diag Ordering list'!$A$3:$A$851,MATCH('Calculations - Diagnostics'!$H120,'2 Diag Ordering list'!$A$3:$A$851,0)),4)="1.6 ",LEFT(INDEX('2 Diag Ordering list'!$A$3:$A$851,MATCH('Calculations - Diagnostics'!$H120,'2 Diag Ordering list'!$A$3:$A$851,0)),4)="2.1 ",LEFT(INDEX('2 Diag Ordering list'!$A$3:$A$851,MATCH('Calculations - Diagnostics'!$H120,'2 Diag Ordering list'!$A$3:$A$851,0)),4)="3.1 ",LEFT(INDEX('2 Diag Ordering list'!$A$3:$A$851,MATCH('Calculations - Diagnostics'!$H120,'2 Diag Ordering list'!$A$3:$A$851,0)),4)="4.1 ",LEFT(INDEX('2 Diag Ordering list'!$A$3:$A$851,MATCH('Calculations - Diagnostics'!$H120,'2 Diag Ordering list'!$A$3:$A$851,0)),4)="4.2 ",LEFT(INDEX('2 Diag Ordering list'!$A$3:$A$851,MATCH('Calculations - Diagnostics'!$H120,'2 Diag Ordering list'!$A$3:$A$851,0)),4)="5.1 ",LEFT(INDEX('2 Diag Ordering list'!$A$3:$A$851,MATCH('Calculations - Diagnostics'!$H120,'2 Diag Ordering list'!$A$3:$A$851,0)),4)="5.2 ",LEFT(INDEX('2 Diag Ordering list'!$A$3:$A$851,MATCH('Calculations - Diagnostics'!$H120,'2 Diag Ordering list'!$A$3:$A$851,0)),4)="5.3 ",LEFT(INDEX('2 Diag Ordering list'!$A$3:$A$851,MATCH('Calculations - Diagnostics'!$H120,'2 Diag Ordering list'!$A$3:$A$851,0)),4)="6.1 ",LEFT(INDEX('2 Diag Ordering list'!$A$3:$A$851,MATCH('Calculations - Diagnostics'!$H120,'2 Diag Ordering list'!$A$3:$A$851,0)),4)="6.2 ",LEFT(INDEX('2 Diag Ordering list'!$A$3:$A$851,MATCH('Calculations - Diagnostics'!$H120,'2 Diag Ordering list'!$A$3:$A$851,0)),4)="6.3 ",LEFT(INDEX('2 Diag Ordering list'!$A$3:$A$851,MATCH('Calculations - Diagnostics'!$H120,'2 Diag Ordering list'!$A$3:$A$851,0)),4)="6.4 ",LEFT(INDEX('2 Diag Ordering list'!$A$3:$A$851,MATCH('Calculations - Diagnostics'!$H120,'2 Diag Ordering list'!$A$3:$A$851,0)),4)="7.1 "),HYPERLINK("#"&amp;CELL("address",INDEX('2 Diag Ordering list'!$A$3:$A$851,MATCH('Calculations - Diagnostics'!$H120,'2 Diag Ordering list'!$A$3:$A$851,0))),INDEX('2 Diag Ordering list'!$A$3:$A$851,MATCH('Calculations - Diagnostics'!$H120,'2 Diag Ordering list'!$A$3:$A$851,0))),"")</f>
        <v/>
      </c>
      <c r="C85" s="703" t="str">
        <f t="array" aca="1" ref="C85" ca="1">IF(AND(A85="",B85=""),HYPERLINK("#"&amp;CELL("address",INDEX('2 Diag Ordering list'!$A$3:$A$851,MATCH('Calculations - Diagnostics'!$H120,'2 Diag Ordering list'!$A$3:$A$851,0))),INDEX('2 Diag Ordering list'!$A$3:$A$851,MATCH('Calculations - Diagnostics'!$H120,'2 Diag Ordering list'!$A$3:$A$851,0))),"")</f>
        <v xml:space="preserve">6.3.1 Biosafety cabinet Class II - 3 filters </v>
      </c>
    </row>
    <row r="86" spans="1:3" ht="17.100000000000001" customHeight="1">
      <c r="A86" s="938" t="str">
        <f t="array" aca="1" ref="A86" ca="1">IF(OR(LEFT(INDEX('2 Diag Ordering list'!$A$3:$A$851,MATCH('Calculations - Diagnostics'!$H121,'2 Diag Ordering list'!$A$3:$A$851,0)),3)="1. ",LEFT(INDEX('2 Diag Ordering list'!$A$3:$A$851,MATCH('Calculations - Diagnostics'!$H121,'2 Diag Ordering list'!$A$3:$A$851,0)),3)="2. ",LEFT(INDEX('2 Diag Ordering list'!$A$3:$A$851,MATCH('Calculations - Diagnostics'!$H121,'2 Diag Ordering list'!$A$3:$A$851,0)),3)="3. ",LEFT(INDEX('2 Diag Ordering list'!$A$3:$A$851,MATCH('Calculations - Diagnostics'!$H121,'2 Diag Ordering list'!$A$3:$A$851,0)),3)="4. ",LEFT(INDEX('2 Diag Ordering list'!$A$3:$A$851,MATCH('Calculations - Diagnostics'!$H121,'2 Diag Ordering list'!$A$3:$A$851,0)),3)="5. ",LEFT(INDEX('2 Diag Ordering list'!$A$3:$A$851,MATCH('Calculations - Diagnostics'!$H121,'2 Diag Ordering list'!$A$3:$A$851,0)),3)="6. ",LEFT(INDEX('2 Diag Ordering list'!$A$3:$A$851,MATCH('Calculations - Diagnostics'!$H121,'2 Diag Ordering list'!$A$3:$A$851,0)),3)="7. ",LEFT(INDEX('2 Diag Ordering list'!$A$3:$A$851,MATCH('Calculations - Diagnostics'!$H121,'2 Diag Ordering list'!$A$3:$A$851,0)),3)="8. ",LEFT(INDEX('2 Diag Ordering list'!$A$3:$A$851,MATCH('Calculations - Diagnostics'!$H121,'2 Diag Ordering list'!$A$3:$A$851,0)),3)="9. "),
HYPERLINK("#"&amp;CELL("address",INDEX('2 Diag Ordering list'!$A$3:$A$851,MATCH('Calculations - Diagnostics'!$H121,'2 Diag Ordering list'!$A$3:$A$851,0))),INDEX('2 Diag Ordering list'!$A$3:$A$851,MATCH('Calculations - Diagnostics'!$H121,'2 Diag Ordering list'!$A$3:$A$851,0))),"")</f>
        <v/>
      </c>
      <c r="B86" s="1143" t="str">
        <f t="array" aca="1" ref="B86" ca="1">IF(OR(LEFT(INDEX('2 Diag Ordering list'!$A$3:$A$851,MATCH('Calculations - Diagnostics'!$H121,'2 Diag Ordering list'!$A$3:$A$851,0)),4)="1.1 ",LEFT(INDEX('2 Diag Ordering list'!$A$3:$A$851,MATCH('Calculations - Diagnostics'!$H121,'2 Diag Ordering list'!$A$3:$A$851,0)),4)="1.2 ",LEFT(INDEX('2 Diag Ordering list'!$A$3:$A$851,MATCH('Calculations - Diagnostics'!$H121,'2 Diag Ordering list'!$A$3:$A$851,0)),4)="1.3 ",LEFT(INDEX('2 Diag Ordering list'!$A$3:$A$851,MATCH('Calculations - Diagnostics'!$H121,'2 Diag Ordering list'!$A$3:$A$851,0)),4)="1.4 ",LEFT(INDEX('2 Diag Ordering list'!$A$3:$A$851,MATCH('Calculations - Diagnostics'!$H121,'2 Diag Ordering list'!$A$3:$A$851,0)),4)="1.5 ",LEFT(INDEX('2 Diag Ordering list'!$A$3:$A$851,MATCH('Calculations - Diagnostics'!$H121,'2 Diag Ordering list'!$A$3:$A$851,0)),4)="1.6 ",LEFT(INDEX('2 Diag Ordering list'!$A$3:$A$851,MATCH('Calculations - Diagnostics'!$H121,'2 Diag Ordering list'!$A$3:$A$851,0)),4)="2.1 ",LEFT(INDEX('2 Diag Ordering list'!$A$3:$A$851,MATCH('Calculations - Diagnostics'!$H121,'2 Diag Ordering list'!$A$3:$A$851,0)),4)="3.1 ",LEFT(INDEX('2 Diag Ordering list'!$A$3:$A$851,MATCH('Calculations - Diagnostics'!$H121,'2 Diag Ordering list'!$A$3:$A$851,0)),4)="4.1 ",LEFT(INDEX('2 Diag Ordering list'!$A$3:$A$851,MATCH('Calculations - Diagnostics'!$H121,'2 Diag Ordering list'!$A$3:$A$851,0)),4)="4.2 ",LEFT(INDEX('2 Diag Ordering list'!$A$3:$A$851,MATCH('Calculations - Diagnostics'!$H121,'2 Diag Ordering list'!$A$3:$A$851,0)),4)="5.1 ",LEFT(INDEX('2 Diag Ordering list'!$A$3:$A$851,MATCH('Calculations - Diagnostics'!$H121,'2 Diag Ordering list'!$A$3:$A$851,0)),4)="5.2 ",LEFT(INDEX('2 Diag Ordering list'!$A$3:$A$851,MATCH('Calculations - Diagnostics'!$H121,'2 Diag Ordering list'!$A$3:$A$851,0)),4)="5.3 ",LEFT(INDEX('2 Diag Ordering list'!$A$3:$A$851,MATCH('Calculations - Diagnostics'!$H121,'2 Diag Ordering list'!$A$3:$A$851,0)),4)="6.1 ",LEFT(INDEX('2 Diag Ordering list'!$A$3:$A$851,MATCH('Calculations - Diagnostics'!$H121,'2 Diag Ordering list'!$A$3:$A$851,0)),4)="6.2 ",LEFT(INDEX('2 Diag Ordering list'!$A$3:$A$851,MATCH('Calculations - Diagnostics'!$H121,'2 Diag Ordering list'!$A$3:$A$851,0)),4)="6.3 ",LEFT(INDEX('2 Diag Ordering list'!$A$3:$A$851,MATCH('Calculations - Diagnostics'!$H121,'2 Diag Ordering list'!$A$3:$A$851,0)),4)="6.4 ",LEFT(INDEX('2 Diag Ordering list'!$A$3:$A$851,MATCH('Calculations - Diagnostics'!$H121,'2 Diag Ordering list'!$A$3:$A$851,0)),4)="7.1 "),HYPERLINK("#"&amp;CELL("address",INDEX('2 Diag Ordering list'!$A$3:$A$851,MATCH('Calculations - Diagnostics'!$H121,'2 Diag Ordering list'!$A$3:$A$851,0))),INDEX('2 Diag Ordering list'!$A$3:$A$851,MATCH('Calculations - Diagnostics'!$H121,'2 Diag Ordering list'!$A$3:$A$851,0))),"")</f>
        <v/>
      </c>
      <c r="C86" s="703" t="str">
        <f t="array" aca="1" ref="C86" ca="1">IF(AND(A86="",B86=""),HYPERLINK("#"&amp;CELL("address",INDEX('2 Diag Ordering list'!$A$3:$A$851,MATCH('Calculations - Diagnostics'!$H121,'2 Diag Ordering list'!$A$3:$A$851,0))),INDEX('2 Diag Ordering list'!$A$3:$A$851,MATCH('Calculations - Diagnostics'!$H121,'2 Diag Ordering list'!$A$3:$A$851,0))),"")</f>
        <v>6.3.2 Biosafety cabinet Class II Type A2, 4 feet</v>
      </c>
    </row>
    <row r="87" spans="1:3" ht="17.100000000000001" customHeight="1">
      <c r="A87" s="938" t="str">
        <f t="array" aca="1" ref="A87" ca="1">IF(OR(LEFT(INDEX('2 Diag Ordering list'!$A$3:$A$851,MATCH('Calculations - Diagnostics'!$H122,'2 Diag Ordering list'!$A$3:$A$851,0)),3)="1. ",LEFT(INDEX('2 Diag Ordering list'!$A$3:$A$851,MATCH('Calculations - Diagnostics'!$H122,'2 Diag Ordering list'!$A$3:$A$851,0)),3)="2. ",LEFT(INDEX('2 Diag Ordering list'!$A$3:$A$851,MATCH('Calculations - Diagnostics'!$H122,'2 Diag Ordering list'!$A$3:$A$851,0)),3)="3. ",LEFT(INDEX('2 Diag Ordering list'!$A$3:$A$851,MATCH('Calculations - Diagnostics'!$H122,'2 Diag Ordering list'!$A$3:$A$851,0)),3)="4. ",LEFT(INDEX('2 Diag Ordering list'!$A$3:$A$851,MATCH('Calculations - Diagnostics'!$H122,'2 Diag Ordering list'!$A$3:$A$851,0)),3)="5. ",LEFT(INDEX('2 Diag Ordering list'!$A$3:$A$851,MATCH('Calculations - Diagnostics'!$H122,'2 Diag Ordering list'!$A$3:$A$851,0)),3)="6. ",LEFT(INDEX('2 Diag Ordering list'!$A$3:$A$851,MATCH('Calculations - Diagnostics'!$H122,'2 Diag Ordering list'!$A$3:$A$851,0)),3)="7. ",LEFT(INDEX('2 Diag Ordering list'!$A$3:$A$851,MATCH('Calculations - Diagnostics'!$H122,'2 Diag Ordering list'!$A$3:$A$851,0)),3)="8. ",LEFT(INDEX('2 Diag Ordering list'!$A$3:$A$851,MATCH('Calculations - Diagnostics'!$H122,'2 Diag Ordering list'!$A$3:$A$851,0)),3)="9. "),
HYPERLINK("#"&amp;CELL("address",INDEX('2 Diag Ordering list'!$A$3:$A$851,MATCH('Calculations - Diagnostics'!$H122,'2 Diag Ordering list'!$A$3:$A$851,0))),INDEX('2 Diag Ordering list'!$A$3:$A$851,MATCH('Calculations - Diagnostics'!$H122,'2 Diag Ordering list'!$A$3:$A$851,0))),"")</f>
        <v/>
      </c>
      <c r="B87" s="1143" t="str">
        <f t="array" aca="1" ref="B87" ca="1">IF(OR(LEFT(INDEX('2 Diag Ordering list'!$A$3:$A$851,MATCH('Calculations - Diagnostics'!$H122,'2 Diag Ordering list'!$A$3:$A$851,0)),4)="1.1 ",LEFT(INDEX('2 Diag Ordering list'!$A$3:$A$851,MATCH('Calculations - Diagnostics'!$H122,'2 Diag Ordering list'!$A$3:$A$851,0)),4)="1.2 ",LEFT(INDEX('2 Diag Ordering list'!$A$3:$A$851,MATCH('Calculations - Diagnostics'!$H122,'2 Diag Ordering list'!$A$3:$A$851,0)),4)="1.3 ",LEFT(INDEX('2 Diag Ordering list'!$A$3:$A$851,MATCH('Calculations - Diagnostics'!$H122,'2 Diag Ordering list'!$A$3:$A$851,0)),4)="1.4 ",LEFT(INDEX('2 Diag Ordering list'!$A$3:$A$851,MATCH('Calculations - Diagnostics'!$H122,'2 Diag Ordering list'!$A$3:$A$851,0)),4)="1.5 ",LEFT(INDEX('2 Diag Ordering list'!$A$3:$A$851,MATCH('Calculations - Diagnostics'!$H122,'2 Diag Ordering list'!$A$3:$A$851,0)),4)="1.6 ",LEFT(INDEX('2 Diag Ordering list'!$A$3:$A$851,MATCH('Calculations - Diagnostics'!$H122,'2 Diag Ordering list'!$A$3:$A$851,0)),4)="2.1 ",LEFT(INDEX('2 Diag Ordering list'!$A$3:$A$851,MATCH('Calculations - Diagnostics'!$H122,'2 Diag Ordering list'!$A$3:$A$851,0)),4)="3.1 ",LEFT(INDEX('2 Diag Ordering list'!$A$3:$A$851,MATCH('Calculations - Diagnostics'!$H122,'2 Diag Ordering list'!$A$3:$A$851,0)),4)="4.1 ",LEFT(INDEX('2 Diag Ordering list'!$A$3:$A$851,MATCH('Calculations - Diagnostics'!$H122,'2 Diag Ordering list'!$A$3:$A$851,0)),4)="4.2 ",LEFT(INDEX('2 Diag Ordering list'!$A$3:$A$851,MATCH('Calculations - Diagnostics'!$H122,'2 Diag Ordering list'!$A$3:$A$851,0)),4)="5.1 ",LEFT(INDEX('2 Diag Ordering list'!$A$3:$A$851,MATCH('Calculations - Diagnostics'!$H122,'2 Diag Ordering list'!$A$3:$A$851,0)),4)="5.2 ",LEFT(INDEX('2 Diag Ordering list'!$A$3:$A$851,MATCH('Calculations - Diagnostics'!$H122,'2 Diag Ordering list'!$A$3:$A$851,0)),4)="5.3 ",LEFT(INDEX('2 Diag Ordering list'!$A$3:$A$851,MATCH('Calculations - Diagnostics'!$H122,'2 Diag Ordering list'!$A$3:$A$851,0)),4)="6.1 ",LEFT(INDEX('2 Diag Ordering list'!$A$3:$A$851,MATCH('Calculations - Diagnostics'!$H122,'2 Diag Ordering list'!$A$3:$A$851,0)),4)="6.2 ",LEFT(INDEX('2 Diag Ordering list'!$A$3:$A$851,MATCH('Calculations - Diagnostics'!$H122,'2 Diag Ordering list'!$A$3:$A$851,0)),4)="6.3 ",LEFT(INDEX('2 Diag Ordering list'!$A$3:$A$851,MATCH('Calculations - Diagnostics'!$H122,'2 Diag Ordering list'!$A$3:$A$851,0)),4)="6.4 ",LEFT(INDEX('2 Diag Ordering list'!$A$3:$A$851,MATCH('Calculations - Diagnostics'!$H122,'2 Diag Ordering list'!$A$3:$A$851,0)),4)="7.1 "),HYPERLINK("#"&amp;CELL("address",INDEX('2 Diag Ordering list'!$A$3:$A$851,MATCH('Calculations - Diagnostics'!$H122,'2 Diag Ordering list'!$A$3:$A$851,0))),INDEX('2 Diag Ordering list'!$A$3:$A$851,MATCH('Calculations - Diagnostics'!$H122,'2 Diag Ordering list'!$A$3:$A$851,0))),"")</f>
        <v/>
      </c>
      <c r="C87" s="703" t="str">
        <f t="array" aca="1" ref="C87" ca="1">IF(AND(A87="",B87=""),HYPERLINK("#"&amp;CELL("address",INDEX('2 Diag Ordering list'!$A$3:$A$851,MATCH('Calculations - Diagnostics'!$H122,'2 Diag Ordering list'!$A$3:$A$851,0))),INDEX('2 Diag Ordering list'!$A$3:$A$851,MATCH('Calculations - Diagnostics'!$H122,'2 Diag Ordering list'!$A$3:$A$851,0))),"")</f>
        <v>6.3.3 Biosafety cabinet Class II Type A2, 5 feet</v>
      </c>
    </row>
    <row r="88" spans="1:3" ht="17.100000000000001" customHeight="1">
      <c r="A88" s="938" t="str">
        <f t="array" aca="1" ref="A88" ca="1">IF(OR(LEFT(INDEX('2 Diag Ordering list'!$A$3:$A$851,MATCH('Calculations - Diagnostics'!$H123,'2 Diag Ordering list'!$A$3:$A$851,0)),3)="1. ",LEFT(INDEX('2 Diag Ordering list'!$A$3:$A$851,MATCH('Calculations - Diagnostics'!$H123,'2 Diag Ordering list'!$A$3:$A$851,0)),3)="2. ",LEFT(INDEX('2 Diag Ordering list'!$A$3:$A$851,MATCH('Calculations - Diagnostics'!$H123,'2 Diag Ordering list'!$A$3:$A$851,0)),3)="3. ",LEFT(INDEX('2 Diag Ordering list'!$A$3:$A$851,MATCH('Calculations - Diagnostics'!$H123,'2 Diag Ordering list'!$A$3:$A$851,0)),3)="4. ",LEFT(INDEX('2 Diag Ordering list'!$A$3:$A$851,MATCH('Calculations - Diagnostics'!$H123,'2 Diag Ordering list'!$A$3:$A$851,0)),3)="5. ",LEFT(INDEX('2 Diag Ordering list'!$A$3:$A$851,MATCH('Calculations - Diagnostics'!$H123,'2 Diag Ordering list'!$A$3:$A$851,0)),3)="6. ",LEFT(INDEX('2 Diag Ordering list'!$A$3:$A$851,MATCH('Calculations - Diagnostics'!$H123,'2 Diag Ordering list'!$A$3:$A$851,0)),3)="7. ",LEFT(INDEX('2 Diag Ordering list'!$A$3:$A$851,MATCH('Calculations - Diagnostics'!$H123,'2 Diag Ordering list'!$A$3:$A$851,0)),3)="8. ",LEFT(INDEX('2 Diag Ordering list'!$A$3:$A$851,MATCH('Calculations - Diagnostics'!$H123,'2 Diag Ordering list'!$A$3:$A$851,0)),3)="9. "),
HYPERLINK("#"&amp;CELL("address",INDEX('2 Diag Ordering list'!$A$3:$A$851,MATCH('Calculations - Diagnostics'!$H123,'2 Diag Ordering list'!$A$3:$A$851,0))),INDEX('2 Diag Ordering list'!$A$3:$A$851,MATCH('Calculations - Diagnostics'!$H123,'2 Diag Ordering list'!$A$3:$A$851,0))),"")</f>
        <v/>
      </c>
      <c r="B88" s="1143" t="str">
        <f t="array" aca="1" ref="B88" ca="1">IF(OR(LEFT(INDEX('2 Diag Ordering list'!$A$3:$A$851,MATCH('Calculations - Diagnostics'!$H123,'2 Diag Ordering list'!$A$3:$A$851,0)),4)="1.1 ",LEFT(INDEX('2 Diag Ordering list'!$A$3:$A$851,MATCH('Calculations - Diagnostics'!$H123,'2 Diag Ordering list'!$A$3:$A$851,0)),4)="1.2 ",LEFT(INDEX('2 Diag Ordering list'!$A$3:$A$851,MATCH('Calculations - Diagnostics'!$H123,'2 Diag Ordering list'!$A$3:$A$851,0)),4)="1.3 ",LEFT(INDEX('2 Diag Ordering list'!$A$3:$A$851,MATCH('Calculations - Diagnostics'!$H123,'2 Diag Ordering list'!$A$3:$A$851,0)),4)="1.4 ",LEFT(INDEX('2 Diag Ordering list'!$A$3:$A$851,MATCH('Calculations - Diagnostics'!$H123,'2 Diag Ordering list'!$A$3:$A$851,0)),4)="1.5 ",LEFT(INDEX('2 Diag Ordering list'!$A$3:$A$851,MATCH('Calculations - Diagnostics'!$H123,'2 Diag Ordering list'!$A$3:$A$851,0)),4)="1.6 ",LEFT(INDEX('2 Diag Ordering list'!$A$3:$A$851,MATCH('Calculations - Diagnostics'!$H123,'2 Diag Ordering list'!$A$3:$A$851,0)),4)="2.1 ",LEFT(INDEX('2 Diag Ordering list'!$A$3:$A$851,MATCH('Calculations - Diagnostics'!$H123,'2 Diag Ordering list'!$A$3:$A$851,0)),4)="3.1 ",LEFT(INDEX('2 Diag Ordering list'!$A$3:$A$851,MATCH('Calculations - Diagnostics'!$H123,'2 Diag Ordering list'!$A$3:$A$851,0)),4)="4.1 ",LEFT(INDEX('2 Diag Ordering list'!$A$3:$A$851,MATCH('Calculations - Diagnostics'!$H123,'2 Diag Ordering list'!$A$3:$A$851,0)),4)="4.2 ",LEFT(INDEX('2 Diag Ordering list'!$A$3:$A$851,MATCH('Calculations - Diagnostics'!$H123,'2 Diag Ordering list'!$A$3:$A$851,0)),4)="5.1 ",LEFT(INDEX('2 Diag Ordering list'!$A$3:$A$851,MATCH('Calculations - Diagnostics'!$H123,'2 Diag Ordering list'!$A$3:$A$851,0)),4)="5.2 ",LEFT(INDEX('2 Diag Ordering list'!$A$3:$A$851,MATCH('Calculations - Diagnostics'!$H123,'2 Diag Ordering list'!$A$3:$A$851,0)),4)="5.3 ",LEFT(INDEX('2 Diag Ordering list'!$A$3:$A$851,MATCH('Calculations - Diagnostics'!$H123,'2 Diag Ordering list'!$A$3:$A$851,0)),4)="6.1 ",LEFT(INDEX('2 Diag Ordering list'!$A$3:$A$851,MATCH('Calculations - Diagnostics'!$H123,'2 Diag Ordering list'!$A$3:$A$851,0)),4)="6.2 ",LEFT(INDEX('2 Diag Ordering list'!$A$3:$A$851,MATCH('Calculations - Diagnostics'!$H123,'2 Diag Ordering list'!$A$3:$A$851,0)),4)="6.3 ",LEFT(INDEX('2 Diag Ordering list'!$A$3:$A$851,MATCH('Calculations - Diagnostics'!$H123,'2 Diag Ordering list'!$A$3:$A$851,0)),4)="6.4 ",LEFT(INDEX('2 Diag Ordering list'!$A$3:$A$851,MATCH('Calculations - Diagnostics'!$H123,'2 Diag Ordering list'!$A$3:$A$851,0)),4)="7.1 "),HYPERLINK("#"&amp;CELL("address",INDEX('2 Diag Ordering list'!$A$3:$A$851,MATCH('Calculations - Diagnostics'!$H123,'2 Diag Ordering list'!$A$3:$A$851,0))),INDEX('2 Diag Ordering list'!$A$3:$A$851,MATCH('Calculations - Diagnostics'!$H123,'2 Diag Ordering list'!$A$3:$A$851,0))),"")</f>
        <v/>
      </c>
      <c r="C88" s="703" t="str">
        <f t="array" aca="1" ref="C88" ca="1">IF(AND(A88="",B88=""),HYPERLINK("#"&amp;CELL("address",INDEX('2 Diag Ordering list'!$A$3:$A$851,MATCH('Calculations - Diagnostics'!$H123,'2 Diag Ordering list'!$A$3:$A$851,0))),INDEX('2 Diag Ordering list'!$A$3:$A$851,MATCH('Calculations - Diagnostics'!$H123,'2 Diag Ordering list'!$A$3:$A$851,0))),"")</f>
        <v>6.3.4 Biosafety cabinet Class II Type A2, 6 feet</v>
      </c>
    </row>
    <row r="89" spans="1:3" ht="17.100000000000001" customHeight="1">
      <c r="A89" s="938" t="str">
        <f t="array" aca="1" ref="A89" ca="1">IF(OR(LEFT(INDEX('2 Diag Ordering list'!$A$3:$A$851,MATCH('Calculations - Diagnostics'!$H124,'2 Diag Ordering list'!$A$3:$A$851,0)),3)="1. ",LEFT(INDEX('2 Diag Ordering list'!$A$3:$A$851,MATCH('Calculations - Diagnostics'!$H124,'2 Diag Ordering list'!$A$3:$A$851,0)),3)="2. ",LEFT(INDEX('2 Diag Ordering list'!$A$3:$A$851,MATCH('Calculations - Diagnostics'!$H124,'2 Diag Ordering list'!$A$3:$A$851,0)),3)="3. ",LEFT(INDEX('2 Diag Ordering list'!$A$3:$A$851,MATCH('Calculations - Diagnostics'!$H124,'2 Diag Ordering list'!$A$3:$A$851,0)),3)="4. ",LEFT(INDEX('2 Diag Ordering list'!$A$3:$A$851,MATCH('Calculations - Diagnostics'!$H124,'2 Diag Ordering list'!$A$3:$A$851,0)),3)="5. ",LEFT(INDEX('2 Diag Ordering list'!$A$3:$A$851,MATCH('Calculations - Diagnostics'!$H124,'2 Diag Ordering list'!$A$3:$A$851,0)),3)="6. ",LEFT(INDEX('2 Diag Ordering list'!$A$3:$A$851,MATCH('Calculations - Diagnostics'!$H124,'2 Diag Ordering list'!$A$3:$A$851,0)),3)="7. ",LEFT(INDEX('2 Diag Ordering list'!$A$3:$A$851,MATCH('Calculations - Diagnostics'!$H124,'2 Diag Ordering list'!$A$3:$A$851,0)),3)="8. ",LEFT(INDEX('2 Diag Ordering list'!$A$3:$A$851,MATCH('Calculations - Diagnostics'!$H124,'2 Diag Ordering list'!$A$3:$A$851,0)),3)="9. "),
HYPERLINK("#"&amp;CELL("address",INDEX('2 Diag Ordering list'!$A$3:$A$851,MATCH('Calculations - Diagnostics'!$H124,'2 Diag Ordering list'!$A$3:$A$851,0))),INDEX('2 Diag Ordering list'!$A$3:$A$851,MATCH('Calculations - Diagnostics'!$H124,'2 Diag Ordering list'!$A$3:$A$851,0))),"")</f>
        <v/>
      </c>
      <c r="B89" s="1150" t="str">
        <f t="array" aca="1" ref="B89" ca="1">IF(OR(LEFT(INDEX('2 Diag Ordering list'!$A$3:$A$851,MATCH('Calculations - Diagnostics'!$H124,'2 Diag Ordering list'!$A$3:$A$851,0)),4)="1.1 ",LEFT(INDEX('2 Diag Ordering list'!$A$3:$A$851,MATCH('Calculations - Diagnostics'!$H124,'2 Diag Ordering list'!$A$3:$A$851,0)),4)="1.2 ",LEFT(INDEX('2 Diag Ordering list'!$A$3:$A$851,MATCH('Calculations - Diagnostics'!$H124,'2 Diag Ordering list'!$A$3:$A$851,0)),4)="1.3 ",LEFT(INDEX('2 Diag Ordering list'!$A$3:$A$851,MATCH('Calculations - Diagnostics'!$H124,'2 Diag Ordering list'!$A$3:$A$851,0)),4)="1.4 ",LEFT(INDEX('2 Diag Ordering list'!$A$3:$A$851,MATCH('Calculations - Diagnostics'!$H124,'2 Diag Ordering list'!$A$3:$A$851,0)),4)="1.5 ",LEFT(INDEX('2 Diag Ordering list'!$A$3:$A$851,MATCH('Calculations - Diagnostics'!$H124,'2 Diag Ordering list'!$A$3:$A$851,0)),4)="1.6 ",LEFT(INDEX('2 Diag Ordering list'!$A$3:$A$851,MATCH('Calculations - Diagnostics'!$H124,'2 Diag Ordering list'!$A$3:$A$851,0)),4)="2.1 ",LEFT(INDEX('2 Diag Ordering list'!$A$3:$A$851,MATCH('Calculations - Diagnostics'!$H124,'2 Diag Ordering list'!$A$3:$A$851,0)),4)="3.1 ",LEFT(INDEX('2 Diag Ordering list'!$A$3:$A$851,MATCH('Calculations - Diagnostics'!$H124,'2 Diag Ordering list'!$A$3:$A$851,0)),4)="4.1 ",LEFT(INDEX('2 Diag Ordering list'!$A$3:$A$851,MATCH('Calculations - Diagnostics'!$H124,'2 Diag Ordering list'!$A$3:$A$851,0)),4)="4.2 ",LEFT(INDEX('2 Diag Ordering list'!$A$3:$A$851,MATCH('Calculations - Diagnostics'!$H124,'2 Diag Ordering list'!$A$3:$A$851,0)),4)="5.1 ",LEFT(INDEX('2 Diag Ordering list'!$A$3:$A$851,MATCH('Calculations - Diagnostics'!$H124,'2 Diag Ordering list'!$A$3:$A$851,0)),4)="5.2 ",LEFT(INDEX('2 Diag Ordering list'!$A$3:$A$851,MATCH('Calculations - Diagnostics'!$H124,'2 Diag Ordering list'!$A$3:$A$851,0)),4)="5.3 ",LEFT(INDEX('2 Diag Ordering list'!$A$3:$A$851,MATCH('Calculations - Diagnostics'!$H124,'2 Diag Ordering list'!$A$3:$A$851,0)),4)="6.1 ",LEFT(INDEX('2 Diag Ordering list'!$A$3:$A$851,MATCH('Calculations - Diagnostics'!$H124,'2 Diag Ordering list'!$A$3:$A$851,0)),4)="6.2 ",LEFT(INDEX('2 Diag Ordering list'!$A$3:$A$851,MATCH('Calculations - Diagnostics'!$H124,'2 Diag Ordering list'!$A$3:$A$851,0)),4)="6.3 ",LEFT(INDEX('2 Diag Ordering list'!$A$3:$A$851,MATCH('Calculations - Diagnostics'!$H124,'2 Diag Ordering list'!$A$3:$A$851,0)),4)="6.4 ",LEFT(INDEX('2 Diag Ordering list'!$A$3:$A$851,MATCH('Calculations - Diagnostics'!$H124,'2 Diag Ordering list'!$A$3:$A$851,0)),4)="7.1 "),HYPERLINK("#"&amp;CELL("address",INDEX('2 Diag Ordering list'!$A$3:$A$851,MATCH('Calculations - Diagnostics'!$H124,'2 Diag Ordering list'!$A$3:$A$851,0))),INDEX('2 Diag Ordering list'!$A$3:$A$851,MATCH('Calculations - Diagnostics'!$H124,'2 Diag Ordering list'!$A$3:$A$851,0))),"")</f>
        <v>6.4 LABORATORY FURNITURE</v>
      </c>
      <c r="C89" s="702" t="str">
        <f t="array" aca="1" ref="C89" ca="1">IF(AND(A89="",B89=""),HYPERLINK("#"&amp;CELL("address",INDEX('2 Diag Ordering list'!$A$3:$A$851,MATCH('Calculations - Diagnostics'!$H124,'2 Diag Ordering list'!$A$3:$A$851,0))),INDEX('2 Diag Ordering list'!$A$3:$A$851,MATCH('Calculations - Diagnostics'!$H124,'2 Diag Ordering list'!$A$3:$A$851,0))),"")</f>
        <v/>
      </c>
    </row>
    <row r="90" spans="1:3" ht="17.100000000000001" customHeight="1" thickBot="1">
      <c r="A90" s="1153"/>
      <c r="B90" s="1154"/>
      <c r="C90" s="705" t="str">
        <f t="array" aca="1" ref="C90" ca="1">IF(AND(A90="",B90=""),HYPERLINK("#"&amp;CELL("address",INDEX('2 Diag Ordering list'!$A$3:$A$851,MATCH('Calculations - Diagnostics'!$H125,'2 Diag Ordering list'!$A$3:$A$851,0))),INDEX('2 Diag Ordering list'!$A$3:$A$851,MATCH('Calculations - Diagnostics'!$H125,'2 Diag Ordering list'!$A$3:$A$851,0))),"")</f>
        <v>6.4.1 Laboratory furniture</v>
      </c>
    </row>
    <row r="91" spans="1:3" ht="17.100000000000001" customHeight="1"/>
    <row r="92" spans="1:3" ht="17.100000000000001" customHeight="1"/>
    <row r="93" spans="1:3" ht="17.100000000000001" customHeight="1"/>
    <row r="94" spans="1:3" ht="17.100000000000001" customHeight="1"/>
    <row r="95" spans="1:3" ht="17.100000000000001" customHeight="1"/>
    <row r="96" spans="1:3" ht="17.100000000000001" customHeight="1"/>
    <row r="97" ht="17.100000000000001" customHeight="1"/>
    <row r="98" ht="17.100000000000001" customHeight="1"/>
    <row r="99" ht="17.100000000000001" customHeight="1"/>
    <row r="100" ht="17.100000000000001" customHeight="1"/>
    <row r="101" ht="17.100000000000001" customHeight="1"/>
    <row r="102" ht="17.100000000000001" customHeight="1"/>
    <row r="103" ht="17.100000000000001" customHeight="1"/>
    <row r="104" ht="17.100000000000001" customHeight="1"/>
    <row r="105" ht="17.100000000000001" customHeight="1"/>
    <row r="106" ht="17.100000000000001" customHeight="1"/>
    <row r="107" ht="17.100000000000001" customHeight="1"/>
    <row r="108" ht="17.100000000000001" customHeight="1"/>
    <row r="109" ht="17.100000000000001" customHeight="1"/>
    <row r="110" ht="17.100000000000001" customHeight="1"/>
    <row r="111" ht="17.100000000000001" customHeight="1"/>
    <row r="112" ht="17.100000000000001" customHeight="1"/>
    <row r="113" ht="17.100000000000001" customHeight="1"/>
    <row r="114" ht="17.100000000000001" customHeight="1"/>
    <row r="115" ht="17.100000000000001" customHeight="1"/>
    <row r="116" ht="17.100000000000001" customHeight="1"/>
    <row r="117" ht="17.100000000000001" customHeight="1"/>
    <row r="118" ht="17.100000000000001" customHeight="1"/>
    <row r="119" ht="17.100000000000001" customHeight="1"/>
    <row r="120" ht="17.100000000000001" customHeight="1"/>
    <row r="121" ht="17.100000000000001" customHeight="1"/>
    <row r="122" ht="17.100000000000001" customHeight="1"/>
    <row r="123" ht="17.100000000000001" customHeight="1"/>
    <row r="124" ht="17.100000000000001" customHeight="1"/>
    <row r="125" ht="17.100000000000001" customHeight="1"/>
    <row r="126" ht="17.100000000000001" customHeight="1"/>
    <row r="127" ht="17.100000000000001" customHeight="1"/>
    <row r="128" ht="17.100000000000001" customHeight="1"/>
    <row r="129" ht="17.100000000000001" customHeight="1"/>
    <row r="130" ht="17.100000000000001" customHeight="1"/>
    <row r="131" ht="17.100000000000001" customHeight="1"/>
    <row r="132" ht="17.100000000000001" customHeight="1"/>
    <row r="133" ht="17.100000000000001" customHeight="1"/>
    <row r="134" ht="17.100000000000001" customHeight="1"/>
    <row r="135" ht="17.100000000000001" customHeight="1"/>
    <row r="136" ht="17.100000000000001" customHeight="1"/>
    <row r="137" ht="17.100000000000001" customHeight="1"/>
    <row r="138" ht="17.100000000000001" customHeight="1"/>
    <row r="139" ht="17.100000000000001" customHeight="1"/>
    <row r="140" ht="17.100000000000001" customHeight="1"/>
    <row r="141" ht="17.100000000000001" customHeight="1"/>
    <row r="142" ht="17.100000000000001" customHeight="1"/>
    <row r="143" ht="17.100000000000001" customHeight="1"/>
    <row r="144" ht="17.100000000000001" customHeight="1"/>
    <row r="145" ht="17.100000000000001" customHeight="1"/>
    <row r="146" ht="17.100000000000001" customHeight="1"/>
    <row r="147" ht="17.100000000000001" customHeight="1"/>
    <row r="148" ht="17.100000000000001" customHeight="1"/>
    <row r="149" ht="17.100000000000001" customHeight="1"/>
    <row r="150" ht="17.100000000000001" customHeight="1"/>
    <row r="151" ht="17.100000000000001" customHeight="1"/>
    <row r="152" ht="17.100000000000001" customHeight="1"/>
    <row r="153" ht="17.100000000000001" customHeight="1"/>
    <row r="154" ht="17.100000000000001" customHeight="1"/>
    <row r="155" ht="17.100000000000001" customHeight="1"/>
    <row r="156" ht="17.100000000000001" customHeight="1"/>
    <row r="157" ht="17.100000000000001" customHeight="1"/>
    <row r="158" ht="17.100000000000001" customHeight="1"/>
    <row r="159" ht="17.100000000000001" customHeight="1"/>
    <row r="160" ht="17.100000000000001" customHeight="1"/>
    <row r="161" ht="17.100000000000001" customHeight="1"/>
    <row r="162" ht="17.100000000000001" customHeight="1"/>
    <row r="163" ht="17.100000000000001" customHeight="1"/>
    <row r="164" ht="17.100000000000001" customHeight="1"/>
  </sheetData>
  <sheetProtection algorithmName="SHA-512" hashValue="xs8lGMy2CPzLUXkeJ1WUVUbk/eoQ/kGoRvOnUyEJRhtIsNdwzzaw0lJBi+d2CORFBdjkYgF+UZ30xLtNxGAz0w==" saltValue="Fw2CHTfPtDIHcnlatN7X5w==" spinCount="100000" sheet="1" objects="1" scenarios="1"/>
  <phoneticPr fontId="21" type="noConversion"/>
  <pageMargins left="0.25" right="0.25" top="0.75" bottom="0.75" header="0.3" footer="0.3"/>
  <pageSetup paperSize="8" fitToHeight="0" orientation="landscape" r:id="rId1"/>
  <headerFooter alignWithMargins="0">
    <oddFooter>&amp;L&amp;F&amp;C&amp;A&amp;RPage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47"/>
    <pageSetUpPr fitToPage="1"/>
  </sheetPr>
  <dimension ref="A1:S1625"/>
  <sheetViews>
    <sheetView tabSelected="1" zoomScale="80" zoomScaleNormal="80" workbookViewId="0">
      <pane xSplit="2" ySplit="2" topLeftCell="C3" activePane="bottomRight" state="frozen"/>
      <selection pane="topRight" activeCell="A38" sqref="A38"/>
      <selection pane="bottomLeft" activeCell="A38" sqref="A38"/>
      <selection pane="bottomRight" activeCell="B6" sqref="B6"/>
    </sheetView>
  </sheetViews>
  <sheetFormatPr defaultColWidth="11.42578125" defaultRowHeight="15.75"/>
  <cols>
    <col min="1" max="1" width="18.140625" style="195" customWidth="1"/>
    <col min="2" max="2" width="51.140625" style="196" customWidth="1"/>
    <col min="3" max="3" width="16.140625" style="198" customWidth="1"/>
    <col min="4" max="4" width="21.7109375" style="198" customWidth="1"/>
    <col min="5" max="5" width="105.85546875" style="205" customWidth="1"/>
    <col min="6" max="6" width="16.42578125" style="197" customWidth="1"/>
    <col min="7" max="7" width="17.7109375" style="200" customWidth="1"/>
    <col min="8" max="8" width="22.7109375" style="201" customWidth="1"/>
    <col min="9" max="9" width="19.140625" style="198" customWidth="1"/>
    <col min="10" max="10" width="21" style="198" customWidth="1"/>
    <col min="11" max="11" width="43.42578125" style="196" customWidth="1"/>
    <col min="12" max="12" width="11.140625" style="198" customWidth="1"/>
    <col min="13" max="14" width="10" style="198" customWidth="1"/>
    <col min="15" max="15" width="10.42578125" style="198" customWidth="1"/>
    <col min="16" max="16" width="12.5703125" style="198" customWidth="1"/>
    <col min="17" max="17" width="67.85546875" style="197" customWidth="1"/>
    <col min="18" max="18" width="22" style="197" customWidth="1"/>
    <col min="19" max="19" width="100.42578125" style="288" customWidth="1"/>
    <col min="20" max="16384" width="11.42578125" style="25"/>
  </cols>
  <sheetData>
    <row r="1" spans="1:19" ht="82.5" customHeight="1" thickBot="1">
      <c r="A1" s="1188"/>
      <c r="B1" s="1188"/>
      <c r="C1" s="1187" t="s">
        <v>2134</v>
      </c>
      <c r="D1" s="1187"/>
      <c r="E1" s="1187"/>
      <c r="F1" s="1187"/>
      <c r="G1" s="1190" t="s">
        <v>2</v>
      </c>
      <c r="H1" s="1186" t="s">
        <v>3</v>
      </c>
      <c r="I1" s="1186"/>
      <c r="J1" s="1186"/>
      <c r="K1" s="1189" t="s">
        <v>4</v>
      </c>
      <c r="L1" s="1189"/>
      <c r="M1" s="1189"/>
      <c r="N1" s="1189"/>
      <c r="O1" s="1189"/>
      <c r="P1" s="1189"/>
      <c r="Q1" s="1185" t="s">
        <v>5</v>
      </c>
      <c r="R1" s="1185"/>
      <c r="S1" s="289" t="s">
        <v>6</v>
      </c>
    </row>
    <row r="2" spans="1:19" s="26" customFormat="1" ht="69.75" customHeight="1" thickBot="1">
      <c r="A2" s="460" t="s">
        <v>7</v>
      </c>
      <c r="B2" s="342" t="s">
        <v>8</v>
      </c>
      <c r="C2" s="342" t="s">
        <v>9</v>
      </c>
      <c r="D2" s="718" t="s">
        <v>10</v>
      </c>
      <c r="E2" s="342" t="s">
        <v>11</v>
      </c>
      <c r="F2" s="344" t="s">
        <v>12</v>
      </c>
      <c r="G2" s="1190"/>
      <c r="H2" s="524" t="s">
        <v>13</v>
      </c>
      <c r="I2" s="342" t="s">
        <v>14</v>
      </c>
      <c r="J2" s="342" t="s">
        <v>15</v>
      </c>
      <c r="K2" s="342" t="s">
        <v>16</v>
      </c>
      <c r="L2" s="343" t="s">
        <v>17</v>
      </c>
      <c r="M2" s="343" t="s">
        <v>18</v>
      </c>
      <c r="N2" s="343" t="s">
        <v>19</v>
      </c>
      <c r="O2" s="343" t="s">
        <v>20</v>
      </c>
      <c r="P2" s="343" t="s">
        <v>21</v>
      </c>
      <c r="Q2" s="342" t="s">
        <v>22</v>
      </c>
      <c r="R2" s="344" t="s">
        <v>23</v>
      </c>
      <c r="S2" s="345" t="s">
        <v>24</v>
      </c>
    </row>
    <row r="3" spans="1:19" s="26" customFormat="1" ht="45" customHeight="1" thickBot="1">
      <c r="A3" s="346" t="s">
        <v>25</v>
      </c>
      <c r="B3" s="347"/>
      <c r="C3" s="347"/>
      <c r="D3" s="347"/>
      <c r="E3" s="347"/>
      <c r="F3" s="347"/>
      <c r="G3" s="348"/>
      <c r="H3" s="349"/>
      <c r="I3" s="347"/>
      <c r="J3" s="347"/>
      <c r="K3" s="347"/>
      <c r="L3" s="350"/>
      <c r="M3" s="350"/>
      <c r="N3" s="350"/>
      <c r="O3" s="350"/>
      <c r="P3" s="350"/>
      <c r="Q3" s="347"/>
      <c r="R3" s="347"/>
      <c r="S3" s="351"/>
    </row>
    <row r="4" spans="1:19" s="26" customFormat="1" ht="45" customHeight="1" thickBot="1">
      <c r="A4" s="352" t="s">
        <v>26</v>
      </c>
      <c r="B4" s="353"/>
      <c r="C4" s="353"/>
      <c r="D4" s="353"/>
      <c r="E4" s="353"/>
      <c r="F4" s="353"/>
      <c r="G4" s="354"/>
      <c r="H4" s="355"/>
      <c r="I4" s="353"/>
      <c r="J4" s="353"/>
      <c r="K4" s="353"/>
      <c r="L4" s="356"/>
      <c r="M4" s="356"/>
      <c r="N4" s="356"/>
      <c r="O4" s="356"/>
      <c r="P4" s="356"/>
      <c r="Q4" s="353"/>
      <c r="R4" s="353"/>
      <c r="S4" s="357"/>
    </row>
    <row r="5" spans="1:19" ht="39.950000000000003" customHeight="1" thickBot="1">
      <c r="A5" s="224" t="s">
        <v>27</v>
      </c>
      <c r="B5" s="244"/>
      <c r="C5" s="226"/>
      <c r="D5" s="226"/>
      <c r="E5" s="225"/>
      <c r="F5" s="227"/>
      <c r="G5" s="230"/>
      <c r="H5" s="228"/>
      <c r="I5" s="226"/>
      <c r="J5" s="226"/>
      <c r="K5" s="225"/>
      <c r="L5" s="226"/>
      <c r="M5" s="229"/>
      <c r="N5" s="229"/>
      <c r="O5" s="229"/>
      <c r="P5" s="226"/>
      <c r="Q5" s="227"/>
      <c r="R5" s="227"/>
      <c r="S5" s="328"/>
    </row>
    <row r="6" spans="1:19" ht="312.75" customHeight="1">
      <c r="A6" s="1029">
        <v>106689</v>
      </c>
      <c r="B6" s="358" t="s">
        <v>28</v>
      </c>
      <c r="C6" s="1030" t="s">
        <v>29</v>
      </c>
      <c r="D6" s="1030" t="s">
        <v>30</v>
      </c>
      <c r="E6" s="359" t="s">
        <v>31</v>
      </c>
      <c r="F6" s="1145" t="s">
        <v>32</v>
      </c>
      <c r="G6" s="1032"/>
      <c r="H6" s="929">
        <v>10000</v>
      </c>
      <c r="I6" s="1033" t="s">
        <v>33</v>
      </c>
      <c r="J6" s="1034">
        <f>IF(I6="USD",H6*G6,H6*G6*1.3)</f>
        <v>0</v>
      </c>
      <c r="K6" s="1035" t="s">
        <v>34</v>
      </c>
      <c r="L6" s="18">
        <v>11</v>
      </c>
      <c r="M6" s="1036">
        <v>44</v>
      </c>
      <c r="N6" s="1036">
        <v>83</v>
      </c>
      <c r="O6" s="1036">
        <v>30</v>
      </c>
      <c r="P6" s="659">
        <v>0.11</v>
      </c>
      <c r="Q6" s="371">
        <v>623010001</v>
      </c>
      <c r="R6" s="931">
        <v>9018</v>
      </c>
      <c r="S6" s="934" t="s">
        <v>35</v>
      </c>
    </row>
    <row r="7" spans="1:19" ht="296.25" customHeight="1">
      <c r="A7" s="1037">
        <v>106690</v>
      </c>
      <c r="B7" s="15" t="s">
        <v>36</v>
      </c>
      <c r="C7" s="1030" t="s">
        <v>29</v>
      </c>
      <c r="D7" s="1030" t="s">
        <v>30</v>
      </c>
      <c r="E7" s="16" t="s">
        <v>37</v>
      </c>
      <c r="F7" s="1031" t="s">
        <v>32</v>
      </c>
      <c r="G7" s="1038"/>
      <c r="H7" s="929">
        <v>14000</v>
      </c>
      <c r="I7" s="1033" t="s">
        <v>33</v>
      </c>
      <c r="J7" s="1034">
        <f>IF(I7="USD",H7*G7,H7*G7*1.3)</f>
        <v>0</v>
      </c>
      <c r="K7" s="1035" t="s">
        <v>34</v>
      </c>
      <c r="L7" s="17">
        <v>14</v>
      </c>
      <c r="M7" s="1036">
        <v>44</v>
      </c>
      <c r="N7" s="1036">
        <v>83</v>
      </c>
      <c r="O7" s="1036">
        <v>30</v>
      </c>
      <c r="P7" s="660">
        <v>0.11</v>
      </c>
      <c r="Q7" s="372">
        <v>643010001</v>
      </c>
      <c r="R7" s="275">
        <v>9018</v>
      </c>
      <c r="S7" s="935" t="s">
        <v>38</v>
      </c>
    </row>
    <row r="8" spans="1:19" ht="298.5" customHeight="1">
      <c r="A8" s="1039">
        <v>106691</v>
      </c>
      <c r="B8" s="207" t="s">
        <v>39</v>
      </c>
      <c r="C8" s="1040" t="s">
        <v>29</v>
      </c>
      <c r="D8" s="1040" t="s">
        <v>30</v>
      </c>
      <c r="E8" s="207" t="s">
        <v>40</v>
      </c>
      <c r="F8" s="1041" t="s">
        <v>32</v>
      </c>
      <c r="G8" s="1042"/>
      <c r="H8" s="930">
        <v>18000</v>
      </c>
      <c r="I8" s="1043" t="s">
        <v>33</v>
      </c>
      <c r="J8" s="1044">
        <f>IF(I8="USD",H8*G8,H8*G8*1.3)</f>
        <v>0</v>
      </c>
      <c r="K8" s="1045" t="s">
        <v>34</v>
      </c>
      <c r="L8" s="341">
        <v>22</v>
      </c>
      <c r="M8" s="1046">
        <v>56</v>
      </c>
      <c r="N8" s="1046">
        <v>104</v>
      </c>
      <c r="O8" s="1046">
        <v>34</v>
      </c>
      <c r="P8" s="661">
        <v>0.19800000000000001</v>
      </c>
      <c r="Q8" s="379">
        <v>653010001</v>
      </c>
      <c r="R8" s="932">
        <v>9018</v>
      </c>
      <c r="S8" s="936" t="s">
        <v>41</v>
      </c>
    </row>
    <row r="9" spans="1:19" ht="275.25" customHeight="1" thickBot="1">
      <c r="A9" s="16">
        <v>106981</v>
      </c>
      <c r="B9" s="916" t="s">
        <v>42</v>
      </c>
      <c r="C9" s="1047" t="s">
        <v>43</v>
      </c>
      <c r="D9" s="1048" t="s">
        <v>30</v>
      </c>
      <c r="E9" s="16" t="s">
        <v>44</v>
      </c>
      <c r="F9" s="1049" t="s">
        <v>32</v>
      </c>
      <c r="G9" s="1050"/>
      <c r="H9" s="887">
        <v>2500</v>
      </c>
      <c r="I9" s="1051" t="s">
        <v>33</v>
      </c>
      <c r="J9" s="1052">
        <f>IF(I9="USD",H9*G9,H9*G9*1.3)</f>
        <v>0</v>
      </c>
      <c r="K9" s="1045" t="s">
        <v>45</v>
      </c>
      <c r="L9" s="917">
        <v>32.5</v>
      </c>
      <c r="M9" s="917">
        <v>204.2</v>
      </c>
      <c r="N9" s="917">
        <v>155.80000000000001</v>
      </c>
      <c r="O9" s="917">
        <v>97.6</v>
      </c>
      <c r="P9" s="917">
        <v>3.06</v>
      </c>
      <c r="Q9" s="374">
        <v>501011001</v>
      </c>
      <c r="R9" s="933">
        <v>85437092</v>
      </c>
      <c r="S9" s="937" t="s">
        <v>46</v>
      </c>
    </row>
    <row r="10" spans="1:19" ht="39.950000000000003" customHeight="1" thickBot="1">
      <c r="A10" s="224" t="s">
        <v>47</v>
      </c>
      <c r="B10" s="225"/>
      <c r="C10" s="226"/>
      <c r="D10" s="226"/>
      <c r="E10" s="225"/>
      <c r="F10" s="227"/>
      <c r="G10" s="228"/>
      <c r="H10" s="808"/>
      <c r="I10" s="226"/>
      <c r="J10" s="226"/>
      <c r="K10" s="225"/>
      <c r="L10" s="226"/>
      <c r="M10" s="229"/>
      <c r="N10" s="229"/>
      <c r="O10" s="229"/>
      <c r="P10" s="662"/>
      <c r="Q10" s="227"/>
      <c r="R10" s="227"/>
      <c r="S10" s="403"/>
    </row>
    <row r="11" spans="1:19" ht="195">
      <c r="A11" s="1029">
        <v>106692</v>
      </c>
      <c r="B11" s="329" t="s">
        <v>48</v>
      </c>
      <c r="C11" s="206" t="s">
        <v>49</v>
      </c>
      <c r="D11" s="1053" t="s">
        <v>50</v>
      </c>
      <c r="E11" s="1054" t="s">
        <v>51</v>
      </c>
      <c r="F11" s="1055" t="s">
        <v>32</v>
      </c>
      <c r="G11" s="1038"/>
      <c r="H11" s="799">
        <v>39.5</v>
      </c>
      <c r="I11" s="1056" t="s">
        <v>33</v>
      </c>
      <c r="J11" s="1057">
        <f t="shared" ref="J11:J19" si="0">IF(I11="USD",H11*G11,H11*G11*1.3)</f>
        <v>0</v>
      </c>
      <c r="K11" s="1035" t="s">
        <v>52</v>
      </c>
      <c r="L11" s="1058">
        <v>10</v>
      </c>
      <c r="M11" s="1036">
        <v>89</v>
      </c>
      <c r="N11" s="1036">
        <v>79</v>
      </c>
      <c r="O11" s="1036">
        <v>37</v>
      </c>
      <c r="P11" s="659">
        <v>7.0000000000000007E-2</v>
      </c>
      <c r="Q11" s="371">
        <v>601030005</v>
      </c>
      <c r="R11" s="339">
        <v>3822</v>
      </c>
      <c r="S11" s="360" t="s">
        <v>53</v>
      </c>
    </row>
    <row r="12" spans="1:19" ht="198.75" customHeight="1">
      <c r="A12" s="1039">
        <v>106959</v>
      </c>
      <c r="B12" s="20" t="s">
        <v>54</v>
      </c>
      <c r="C12" s="82" t="s">
        <v>55</v>
      </c>
      <c r="D12" s="1059" t="s">
        <v>50</v>
      </c>
      <c r="E12" s="22" t="s">
        <v>56</v>
      </c>
      <c r="F12" s="1047" t="s">
        <v>32</v>
      </c>
      <c r="G12" s="1038"/>
      <c r="H12" s="41">
        <v>197.5</v>
      </c>
      <c r="I12" s="1051" t="s">
        <v>33</v>
      </c>
      <c r="J12" s="1060">
        <f t="shared" si="0"/>
        <v>0</v>
      </c>
      <c r="K12" s="1061" t="s">
        <v>52</v>
      </c>
      <c r="L12" s="1062">
        <v>10</v>
      </c>
      <c r="M12" s="1063">
        <v>143</v>
      </c>
      <c r="N12" s="1063">
        <v>89</v>
      </c>
      <c r="O12" s="1063">
        <v>72</v>
      </c>
      <c r="P12" s="660">
        <v>0.23</v>
      </c>
      <c r="Q12" s="375">
        <v>601030025</v>
      </c>
      <c r="R12" s="373">
        <v>3822</v>
      </c>
      <c r="S12" s="734" t="s">
        <v>53</v>
      </c>
    </row>
    <row r="13" spans="1:19" ht="195.75" customHeight="1">
      <c r="A13" s="1039">
        <v>106694</v>
      </c>
      <c r="B13" s="15" t="s">
        <v>57</v>
      </c>
      <c r="C13" s="82" t="s">
        <v>58</v>
      </c>
      <c r="D13" s="1053" t="s">
        <v>50</v>
      </c>
      <c r="E13" s="22" t="s">
        <v>59</v>
      </c>
      <c r="F13" s="1047" t="s">
        <v>32</v>
      </c>
      <c r="G13" s="1038"/>
      <c r="H13" s="41">
        <v>395</v>
      </c>
      <c r="I13" s="1051" t="s">
        <v>33</v>
      </c>
      <c r="J13" s="1060">
        <f t="shared" si="0"/>
        <v>0</v>
      </c>
      <c r="K13" s="1064" t="s">
        <v>52</v>
      </c>
      <c r="L13" s="1065">
        <v>10</v>
      </c>
      <c r="M13" s="1046">
        <v>180</v>
      </c>
      <c r="N13" s="1046">
        <v>143</v>
      </c>
      <c r="O13" s="1046">
        <v>80</v>
      </c>
      <c r="P13" s="660">
        <v>0.51</v>
      </c>
      <c r="Q13" s="375">
        <v>601030050</v>
      </c>
      <c r="R13" s="373">
        <v>3822</v>
      </c>
      <c r="S13" s="361" t="s">
        <v>53</v>
      </c>
    </row>
    <row r="14" spans="1:19" ht="210" customHeight="1">
      <c r="A14" s="1039">
        <v>106695</v>
      </c>
      <c r="B14" s="15" t="s">
        <v>60</v>
      </c>
      <c r="C14" s="82" t="s">
        <v>49</v>
      </c>
      <c r="D14" s="1059" t="s">
        <v>50</v>
      </c>
      <c r="E14" s="22" t="s">
        <v>61</v>
      </c>
      <c r="F14" s="1047" t="s">
        <v>32</v>
      </c>
      <c r="G14" s="1038"/>
      <c r="H14" s="799">
        <v>39.5</v>
      </c>
      <c r="I14" s="1051" t="s">
        <v>33</v>
      </c>
      <c r="J14" s="1060">
        <f t="shared" si="0"/>
        <v>0</v>
      </c>
      <c r="K14" s="1045" t="s">
        <v>52</v>
      </c>
      <c r="L14" s="1066">
        <v>10</v>
      </c>
      <c r="M14" s="1067">
        <v>89</v>
      </c>
      <c r="N14" s="1067">
        <v>79</v>
      </c>
      <c r="O14" s="1067">
        <v>37</v>
      </c>
      <c r="P14" s="660">
        <v>7.0000000000000007E-2</v>
      </c>
      <c r="Q14" s="376">
        <v>601130005</v>
      </c>
      <c r="R14" s="373">
        <v>3822</v>
      </c>
      <c r="S14" s="362" t="s">
        <v>62</v>
      </c>
    </row>
    <row r="15" spans="1:19" ht="211.5" customHeight="1">
      <c r="A15" s="1039">
        <v>106960</v>
      </c>
      <c r="B15" s="15" t="s">
        <v>63</v>
      </c>
      <c r="C15" s="82" t="s">
        <v>55</v>
      </c>
      <c r="D15" s="1053" t="s">
        <v>50</v>
      </c>
      <c r="E15" s="22" t="s">
        <v>64</v>
      </c>
      <c r="F15" s="1047" t="s">
        <v>32</v>
      </c>
      <c r="G15" s="1038"/>
      <c r="H15" s="41">
        <v>197.5</v>
      </c>
      <c r="I15" s="1051" t="s">
        <v>33</v>
      </c>
      <c r="J15" s="1060">
        <f t="shared" si="0"/>
        <v>0</v>
      </c>
      <c r="K15" s="1045" t="s">
        <v>52</v>
      </c>
      <c r="L15" s="1066">
        <v>10</v>
      </c>
      <c r="M15" s="1063">
        <v>143</v>
      </c>
      <c r="N15" s="1063">
        <v>89</v>
      </c>
      <c r="O15" s="1063">
        <v>72</v>
      </c>
      <c r="P15" s="660">
        <v>0.23</v>
      </c>
      <c r="Q15" s="376">
        <v>601130025</v>
      </c>
      <c r="R15" s="373">
        <v>3822</v>
      </c>
      <c r="S15" s="734" t="s">
        <v>62</v>
      </c>
    </row>
    <row r="16" spans="1:19" ht="211.5" customHeight="1">
      <c r="A16" s="1039">
        <v>106697</v>
      </c>
      <c r="B16" s="20" t="s">
        <v>65</v>
      </c>
      <c r="C16" s="82" t="s">
        <v>58</v>
      </c>
      <c r="D16" s="1059" t="s">
        <v>50</v>
      </c>
      <c r="E16" s="23" t="s">
        <v>66</v>
      </c>
      <c r="F16" s="1055" t="s">
        <v>32</v>
      </c>
      <c r="G16" s="1038"/>
      <c r="H16" s="53">
        <v>395</v>
      </c>
      <c r="I16" s="1043" t="s">
        <v>33</v>
      </c>
      <c r="J16" s="1068">
        <f t="shared" si="0"/>
        <v>0</v>
      </c>
      <c r="K16" s="1045" t="s">
        <v>52</v>
      </c>
      <c r="L16" s="1066">
        <v>10</v>
      </c>
      <c r="M16" s="1046">
        <v>180</v>
      </c>
      <c r="N16" s="1046">
        <v>143</v>
      </c>
      <c r="O16" s="1046">
        <v>80</v>
      </c>
      <c r="P16" s="661">
        <v>0.51</v>
      </c>
      <c r="Q16" s="377">
        <v>601130050</v>
      </c>
      <c r="R16" s="378">
        <v>3822</v>
      </c>
      <c r="S16" s="362" t="s">
        <v>62</v>
      </c>
    </row>
    <row r="17" spans="1:19" ht="120.75" customHeight="1">
      <c r="A17" s="1037">
        <v>106698</v>
      </c>
      <c r="B17" s="15" t="s">
        <v>67</v>
      </c>
      <c r="C17" s="82" t="s">
        <v>49</v>
      </c>
      <c r="D17" s="1053" t="s">
        <v>50</v>
      </c>
      <c r="E17" s="22" t="s">
        <v>68</v>
      </c>
      <c r="F17" s="1047" t="s">
        <v>32</v>
      </c>
      <c r="G17" s="1038"/>
      <c r="H17" s="41">
        <v>40</v>
      </c>
      <c r="I17" s="1051" t="s">
        <v>33</v>
      </c>
      <c r="J17" s="1060">
        <f t="shared" si="0"/>
        <v>0</v>
      </c>
      <c r="K17" s="1064" t="s">
        <v>52</v>
      </c>
      <c r="L17" s="1065">
        <v>10</v>
      </c>
      <c r="M17" s="1067">
        <v>89</v>
      </c>
      <c r="N17" s="1067">
        <v>79</v>
      </c>
      <c r="O17" s="1067">
        <v>37</v>
      </c>
      <c r="P17" s="660">
        <v>7.0000000000000007E-2</v>
      </c>
      <c r="Q17" s="375">
        <v>601210005</v>
      </c>
      <c r="R17" s="373">
        <v>3822</v>
      </c>
      <c r="S17" s="362" t="s">
        <v>69</v>
      </c>
    </row>
    <row r="18" spans="1:19" ht="123" customHeight="1">
      <c r="A18" s="1039">
        <v>106699</v>
      </c>
      <c r="B18" s="15" t="s">
        <v>70</v>
      </c>
      <c r="C18" s="82" t="s">
        <v>71</v>
      </c>
      <c r="D18" s="1059" t="s">
        <v>50</v>
      </c>
      <c r="E18" s="22" t="s">
        <v>68</v>
      </c>
      <c r="F18" s="1047" t="s">
        <v>32</v>
      </c>
      <c r="G18" s="1038"/>
      <c r="H18" s="53">
        <v>160</v>
      </c>
      <c r="I18" s="1043" t="s">
        <v>33</v>
      </c>
      <c r="J18" s="1068">
        <f t="shared" si="0"/>
        <v>0</v>
      </c>
      <c r="K18" s="1045" t="s">
        <v>52</v>
      </c>
      <c r="L18" s="1066">
        <v>10</v>
      </c>
      <c r="M18" s="1063">
        <v>143</v>
      </c>
      <c r="N18" s="1063">
        <v>89</v>
      </c>
      <c r="O18" s="1063">
        <v>72</v>
      </c>
      <c r="P18" s="660">
        <v>0.23</v>
      </c>
      <c r="Q18" s="375">
        <v>601210020</v>
      </c>
      <c r="R18" s="373">
        <v>3822</v>
      </c>
      <c r="S18" s="362" t="s">
        <v>69</v>
      </c>
    </row>
    <row r="19" spans="1:19" ht="122.25" customHeight="1" thickBot="1">
      <c r="A19" s="1039">
        <v>106700</v>
      </c>
      <c r="B19" s="20" t="s">
        <v>72</v>
      </c>
      <c r="C19" s="326" t="s">
        <v>58</v>
      </c>
      <c r="D19" s="1053" t="s">
        <v>50</v>
      </c>
      <c r="E19" s="23" t="s">
        <v>73</v>
      </c>
      <c r="F19" s="1069" t="s">
        <v>32</v>
      </c>
      <c r="G19" s="1038"/>
      <c r="H19" s="53">
        <v>400</v>
      </c>
      <c r="I19" s="1043" t="s">
        <v>33</v>
      </c>
      <c r="J19" s="1068">
        <f t="shared" si="0"/>
        <v>0</v>
      </c>
      <c r="K19" s="1045" t="s">
        <v>52</v>
      </c>
      <c r="L19" s="1066">
        <v>10</v>
      </c>
      <c r="M19" s="1046">
        <v>180</v>
      </c>
      <c r="N19" s="1046">
        <v>143</v>
      </c>
      <c r="O19" s="1046">
        <v>80</v>
      </c>
      <c r="P19" s="661">
        <v>0.51</v>
      </c>
      <c r="Q19" s="379">
        <v>601210050</v>
      </c>
      <c r="R19" s="378">
        <v>3822</v>
      </c>
      <c r="S19" s="363" t="s">
        <v>69</v>
      </c>
    </row>
    <row r="20" spans="1:19" ht="39.950000000000003" customHeight="1" thickBot="1">
      <c r="A20" s="224" t="s">
        <v>74</v>
      </c>
      <c r="B20" s="225"/>
      <c r="C20" s="226"/>
      <c r="D20" s="226"/>
      <c r="E20" s="225"/>
      <c r="F20" s="227"/>
      <c r="G20" s="228"/>
      <c r="H20" s="808"/>
      <c r="I20" s="226"/>
      <c r="J20" s="226"/>
      <c r="K20" s="225"/>
      <c r="L20" s="226"/>
      <c r="M20" s="229"/>
      <c r="N20" s="229"/>
      <c r="O20" s="229"/>
      <c r="P20" s="662"/>
      <c r="Q20" s="227"/>
      <c r="R20" s="227"/>
      <c r="S20" s="328"/>
    </row>
    <row r="21" spans="1:19" ht="141" customHeight="1">
      <c r="A21" s="472">
        <v>106886</v>
      </c>
      <c r="B21" s="207" t="s">
        <v>75</v>
      </c>
      <c r="C21" s="206" t="s">
        <v>76</v>
      </c>
      <c r="D21" s="1053" t="s">
        <v>77</v>
      </c>
      <c r="E21" s="1070" t="s">
        <v>78</v>
      </c>
      <c r="F21" s="1055" t="s">
        <v>32</v>
      </c>
      <c r="G21" s="1038"/>
      <c r="H21" s="799">
        <v>8</v>
      </c>
      <c r="I21" s="1056" t="s">
        <v>33</v>
      </c>
      <c r="J21" s="1057">
        <f>IF(I21="USD",H21*G21,H21*G21*1.3)</f>
        <v>0</v>
      </c>
      <c r="K21" s="1035" t="s">
        <v>52</v>
      </c>
      <c r="L21" s="1058">
        <v>0.1</v>
      </c>
      <c r="M21" s="1036">
        <v>7.5</v>
      </c>
      <c r="N21" s="1036">
        <v>1.6</v>
      </c>
      <c r="O21" s="1036">
        <v>14.2</v>
      </c>
      <c r="P21" s="659">
        <v>1.7000000000000001E-4</v>
      </c>
      <c r="Q21" s="371">
        <v>801010008</v>
      </c>
      <c r="R21" s="339">
        <v>38220090</v>
      </c>
      <c r="S21" s="335" t="s">
        <v>79</v>
      </c>
    </row>
    <row r="22" spans="1:19" ht="55.5" customHeight="1">
      <c r="A22" s="472">
        <v>106834</v>
      </c>
      <c r="B22" s="207" t="s">
        <v>80</v>
      </c>
      <c r="C22" s="326" t="s">
        <v>76</v>
      </c>
      <c r="D22" s="1040" t="s">
        <v>30</v>
      </c>
      <c r="E22" s="1071" t="s">
        <v>81</v>
      </c>
      <c r="F22" s="1069" t="s">
        <v>32</v>
      </c>
      <c r="G22" s="1038"/>
      <c r="H22" s="53">
        <v>350</v>
      </c>
      <c r="I22" s="1043" t="s">
        <v>33</v>
      </c>
      <c r="J22" s="1044">
        <f>IF(I22="USD",H22*G22,H22*G22*1.3)</f>
        <v>0</v>
      </c>
      <c r="K22" s="1045" t="s">
        <v>82</v>
      </c>
      <c r="L22" s="1066">
        <v>17</v>
      </c>
      <c r="M22" s="1046">
        <v>66</v>
      </c>
      <c r="N22" s="1046">
        <v>49</v>
      </c>
      <c r="O22" s="1046">
        <v>39</v>
      </c>
      <c r="P22" s="661">
        <v>0.14099999999999999</v>
      </c>
      <c r="Q22" s="727">
        <v>603170001</v>
      </c>
      <c r="R22" s="378" t="s">
        <v>83</v>
      </c>
      <c r="S22" s="391" t="s">
        <v>84</v>
      </c>
    </row>
    <row r="23" spans="1:19" ht="55.5" customHeight="1" thickBot="1">
      <c r="A23" s="461">
        <v>106955</v>
      </c>
      <c r="B23" s="451" t="s">
        <v>85</v>
      </c>
      <c r="C23" s="470" t="s">
        <v>76</v>
      </c>
      <c r="D23" s="1048" t="s">
        <v>30</v>
      </c>
      <c r="E23" s="1072" t="s">
        <v>86</v>
      </c>
      <c r="F23" s="1073" t="s">
        <v>32</v>
      </c>
      <c r="G23" s="1038"/>
      <c r="H23" s="531">
        <v>350</v>
      </c>
      <c r="I23" s="1074" t="s">
        <v>33</v>
      </c>
      <c r="J23" s="1075">
        <f>IF(I23="USD",H23*G23,H23*G23*1.3)</f>
        <v>0</v>
      </c>
      <c r="K23" s="1076" t="s">
        <v>82</v>
      </c>
      <c r="L23" s="1077">
        <v>17</v>
      </c>
      <c r="M23" s="1078">
        <v>66</v>
      </c>
      <c r="N23" s="1078">
        <v>49</v>
      </c>
      <c r="O23" s="1078">
        <v>39</v>
      </c>
      <c r="P23" s="728">
        <v>0.14099999999999999</v>
      </c>
      <c r="Q23" s="471">
        <v>603180001</v>
      </c>
      <c r="R23" s="380" t="s">
        <v>83</v>
      </c>
      <c r="S23" s="729" t="s">
        <v>84</v>
      </c>
    </row>
    <row r="24" spans="1:19" ht="39.950000000000003" customHeight="1" thickBot="1">
      <c r="A24" s="224" t="s">
        <v>87</v>
      </c>
      <c r="B24" s="225"/>
      <c r="C24" s="226"/>
      <c r="D24" s="226"/>
      <c r="E24" s="225"/>
      <c r="F24" s="227"/>
      <c r="G24" s="230"/>
      <c r="H24" s="808"/>
      <c r="I24" s="226"/>
      <c r="J24" s="226"/>
      <c r="K24" s="225"/>
      <c r="L24" s="226"/>
      <c r="M24" s="229"/>
      <c r="N24" s="229"/>
      <c r="O24" s="229"/>
      <c r="P24" s="662"/>
      <c r="Q24" s="227"/>
      <c r="R24" s="227"/>
      <c r="S24" s="328"/>
    </row>
    <row r="25" spans="1:19" ht="252" customHeight="1">
      <c r="A25" s="86">
        <v>106701</v>
      </c>
      <c r="B25" s="358" t="s">
        <v>88</v>
      </c>
      <c r="C25" s="77" t="s">
        <v>76</v>
      </c>
      <c r="D25" s="77" t="s">
        <v>30</v>
      </c>
      <c r="E25" s="626" t="s">
        <v>89</v>
      </c>
      <c r="F25" s="364" t="s">
        <v>32</v>
      </c>
      <c r="G25" s="1038"/>
      <c r="H25" s="209">
        <v>500</v>
      </c>
      <c r="I25" s="91" t="s">
        <v>33</v>
      </c>
      <c r="J25" s="92">
        <f>IF(I25="USD",H25*G25,H25*G25*1.3)</f>
        <v>0</v>
      </c>
      <c r="K25" s="93" t="s">
        <v>90</v>
      </c>
      <c r="L25" s="95" t="s">
        <v>30</v>
      </c>
      <c r="M25" s="95" t="s">
        <v>30</v>
      </c>
      <c r="N25" s="95" t="s">
        <v>30</v>
      </c>
      <c r="O25" s="95" t="s">
        <v>30</v>
      </c>
      <c r="P25" s="568" t="s">
        <v>30</v>
      </c>
      <c r="Q25" s="733" t="s">
        <v>88</v>
      </c>
      <c r="R25" s="75" t="s">
        <v>30</v>
      </c>
      <c r="S25" s="730" t="s">
        <v>46</v>
      </c>
    </row>
    <row r="26" spans="1:19" ht="105.75" customHeight="1">
      <c r="A26" s="36">
        <v>106956</v>
      </c>
      <c r="B26" s="21" t="s">
        <v>91</v>
      </c>
      <c r="C26" s="40" t="s">
        <v>76</v>
      </c>
      <c r="D26" s="40" t="s">
        <v>30</v>
      </c>
      <c r="E26" s="16" t="s">
        <v>92</v>
      </c>
      <c r="F26" s="1055" t="s">
        <v>32</v>
      </c>
      <c r="G26" s="1038"/>
      <c r="H26" s="84">
        <v>800</v>
      </c>
      <c r="I26" s="59" t="s">
        <v>33</v>
      </c>
      <c r="J26" s="42">
        <f>IF(I26="USD",H26*G26,H26*G26*1.3)</f>
        <v>0</v>
      </c>
      <c r="K26" s="43" t="s">
        <v>90</v>
      </c>
      <c r="L26" s="44" t="s">
        <v>30</v>
      </c>
      <c r="M26" s="44" t="s">
        <v>30</v>
      </c>
      <c r="N26" s="44" t="s">
        <v>30</v>
      </c>
      <c r="O26" s="44" t="s">
        <v>30</v>
      </c>
      <c r="P26" s="536" t="s">
        <v>30</v>
      </c>
      <c r="Q26" s="375">
        <v>2400000723</v>
      </c>
      <c r="R26" s="78" t="s">
        <v>30</v>
      </c>
      <c r="S26" s="731" t="s">
        <v>46</v>
      </c>
    </row>
    <row r="27" spans="1:19" ht="105.75" customHeight="1">
      <c r="A27" s="36">
        <v>106957</v>
      </c>
      <c r="B27" s="21" t="s">
        <v>93</v>
      </c>
      <c r="C27" s="40" t="s">
        <v>76</v>
      </c>
      <c r="D27" s="40" t="s">
        <v>30</v>
      </c>
      <c r="E27" s="16" t="s">
        <v>94</v>
      </c>
      <c r="F27" s="1047" t="s">
        <v>32</v>
      </c>
      <c r="G27" s="1038"/>
      <c r="H27" s="84">
        <v>1120</v>
      </c>
      <c r="I27" s="59" t="s">
        <v>33</v>
      </c>
      <c r="J27" s="42">
        <f>IF(I27="USD",H27*G27,H27*G27*1.3)</f>
        <v>0</v>
      </c>
      <c r="K27" s="43" t="s">
        <v>90</v>
      </c>
      <c r="L27" s="44" t="s">
        <v>30</v>
      </c>
      <c r="M27" s="44" t="s">
        <v>30</v>
      </c>
      <c r="N27" s="44" t="s">
        <v>30</v>
      </c>
      <c r="O27" s="44" t="s">
        <v>30</v>
      </c>
      <c r="P27" s="536" t="s">
        <v>30</v>
      </c>
      <c r="Q27" s="375">
        <v>2400000724</v>
      </c>
      <c r="R27" s="78" t="s">
        <v>30</v>
      </c>
      <c r="S27" s="731" t="s">
        <v>46</v>
      </c>
    </row>
    <row r="28" spans="1:19" ht="105.75" customHeight="1" thickBot="1">
      <c r="A28" s="36">
        <v>106958</v>
      </c>
      <c r="B28" s="21" t="s">
        <v>95</v>
      </c>
      <c r="C28" s="40" t="s">
        <v>76</v>
      </c>
      <c r="D28" s="40" t="s">
        <v>30</v>
      </c>
      <c r="E28" s="16" t="s">
        <v>96</v>
      </c>
      <c r="F28" s="1047" t="s">
        <v>32</v>
      </c>
      <c r="G28" s="1038"/>
      <c r="H28" s="84">
        <v>1440</v>
      </c>
      <c r="I28" s="59" t="s">
        <v>33</v>
      </c>
      <c r="J28" s="42">
        <f>IF(I28="USD",H28*G28,H28*G28*1.3)</f>
        <v>0</v>
      </c>
      <c r="K28" s="43" t="s">
        <v>90</v>
      </c>
      <c r="L28" s="44" t="s">
        <v>30</v>
      </c>
      <c r="M28" s="44" t="s">
        <v>30</v>
      </c>
      <c r="N28" s="44" t="s">
        <v>30</v>
      </c>
      <c r="O28" s="44" t="s">
        <v>30</v>
      </c>
      <c r="P28" s="536" t="s">
        <v>30</v>
      </c>
      <c r="Q28" s="374">
        <v>2400000725</v>
      </c>
      <c r="R28" s="65" t="s">
        <v>30</v>
      </c>
      <c r="S28" s="732" t="s">
        <v>46</v>
      </c>
    </row>
    <row r="29" spans="1:19" ht="39.950000000000003" customHeight="1" thickBot="1">
      <c r="A29" s="224" t="s">
        <v>97</v>
      </c>
      <c r="B29" s="225"/>
      <c r="C29" s="226"/>
      <c r="D29" s="226"/>
      <c r="E29" s="225"/>
      <c r="F29" s="227"/>
      <c r="G29" s="230"/>
      <c r="H29" s="808"/>
      <c r="I29" s="226"/>
      <c r="J29" s="226"/>
      <c r="K29" s="225"/>
      <c r="L29" s="226"/>
      <c r="M29" s="226"/>
      <c r="N29" s="226"/>
      <c r="O29" s="226"/>
      <c r="P29" s="662"/>
      <c r="Q29" s="227"/>
      <c r="R29" s="227"/>
      <c r="S29" s="328"/>
    </row>
    <row r="30" spans="1:19" ht="129" customHeight="1">
      <c r="A30" s="27">
        <v>106632</v>
      </c>
      <c r="B30" s="24" t="s">
        <v>98</v>
      </c>
      <c r="C30" s="28" t="s">
        <v>76</v>
      </c>
      <c r="D30" s="30" t="s">
        <v>30</v>
      </c>
      <c r="E30" s="29" t="s">
        <v>99</v>
      </c>
      <c r="F30" s="28" t="s">
        <v>100</v>
      </c>
      <c r="G30" s="1038"/>
      <c r="H30" s="31">
        <v>3467.54</v>
      </c>
      <c r="I30" s="30" t="s">
        <v>33</v>
      </c>
      <c r="J30" s="32">
        <f>IF(I30="USD",H30*G30,H30*G30*1.3)</f>
        <v>0</v>
      </c>
      <c r="K30" s="93" t="s">
        <v>82</v>
      </c>
      <c r="L30" s="365">
        <v>10.5</v>
      </c>
      <c r="M30" s="94">
        <v>37.5</v>
      </c>
      <c r="N30" s="94">
        <v>39</v>
      </c>
      <c r="O30" s="94">
        <v>35</v>
      </c>
      <c r="P30" s="568">
        <v>5.1200000000000002E-2</v>
      </c>
      <c r="Q30" s="381">
        <v>961000</v>
      </c>
      <c r="R30" s="382">
        <v>90275000</v>
      </c>
      <c r="S30" s="366" t="s">
        <v>101</v>
      </c>
    </row>
    <row r="31" spans="1:19" ht="81.75" customHeight="1">
      <c r="A31" s="36">
        <v>106633</v>
      </c>
      <c r="B31" s="37" t="s">
        <v>102</v>
      </c>
      <c r="C31" s="38" t="s">
        <v>76</v>
      </c>
      <c r="D31" s="40" t="s">
        <v>30</v>
      </c>
      <c r="E31" s="39" t="s">
        <v>103</v>
      </c>
      <c r="F31" s="38" t="s">
        <v>100</v>
      </c>
      <c r="G31" s="1038"/>
      <c r="H31" s="41">
        <v>18855.810000000001</v>
      </c>
      <c r="I31" s="40" t="s">
        <v>33</v>
      </c>
      <c r="J31" s="42">
        <f>IF(I31="USD",H31*G31,H31*G31*1.3)</f>
        <v>0</v>
      </c>
      <c r="K31" s="43" t="s">
        <v>82</v>
      </c>
      <c r="L31" s="44">
        <v>5.4</v>
      </c>
      <c r="M31" s="45">
        <v>52</v>
      </c>
      <c r="N31" s="45">
        <v>35</v>
      </c>
      <c r="O31" s="46">
        <v>23.5</v>
      </c>
      <c r="P31" s="536">
        <v>4.4499999999999998E-2</v>
      </c>
      <c r="Q31" s="123">
        <v>963200</v>
      </c>
      <c r="R31" s="383">
        <v>90275000</v>
      </c>
      <c r="S31" s="337" t="s">
        <v>104</v>
      </c>
    </row>
    <row r="32" spans="1:19" ht="47.25">
      <c r="A32" s="48">
        <v>106636</v>
      </c>
      <c r="B32" s="49" t="s">
        <v>105</v>
      </c>
      <c r="C32" s="50" t="s">
        <v>76</v>
      </c>
      <c r="D32" s="52" t="s">
        <v>30</v>
      </c>
      <c r="E32" s="51" t="s">
        <v>106</v>
      </c>
      <c r="F32" s="28" t="s">
        <v>100</v>
      </c>
      <c r="G32" s="1038"/>
      <c r="H32" s="53">
        <v>1138.46</v>
      </c>
      <c r="I32" s="40" t="s">
        <v>33</v>
      </c>
      <c r="J32" s="42">
        <f>IF(I32="USD",H32*G32,H32*G32*1.3)</f>
        <v>0</v>
      </c>
      <c r="K32" s="43" t="s">
        <v>82</v>
      </c>
      <c r="L32" s="46">
        <v>2.6</v>
      </c>
      <c r="M32" s="45">
        <v>31</v>
      </c>
      <c r="N32" s="46">
        <v>19.5</v>
      </c>
      <c r="O32" s="46">
        <v>23.5</v>
      </c>
      <c r="P32" s="536">
        <v>1.4200000000000001E-2</v>
      </c>
      <c r="Q32" s="253">
        <v>964000</v>
      </c>
      <c r="R32" s="384">
        <v>84198998</v>
      </c>
      <c r="S32" s="337" t="s">
        <v>107</v>
      </c>
    </row>
    <row r="33" spans="1:19" ht="36.950000000000003" customHeight="1" thickBot="1">
      <c r="A33" s="48">
        <v>106663</v>
      </c>
      <c r="B33" s="49" t="s">
        <v>108</v>
      </c>
      <c r="C33" s="50" t="s">
        <v>76</v>
      </c>
      <c r="D33" s="52" t="s">
        <v>30</v>
      </c>
      <c r="E33" s="55" t="s">
        <v>109</v>
      </c>
      <c r="F33" s="50" t="s">
        <v>100</v>
      </c>
      <c r="G33" s="1038"/>
      <c r="H33" s="53">
        <v>858.73</v>
      </c>
      <c r="I33" s="52" t="s">
        <v>33</v>
      </c>
      <c r="J33" s="79">
        <f>IF(I33="USD",H33*G33,H33*G33*1.3)</f>
        <v>0</v>
      </c>
      <c r="K33" s="80" t="s">
        <v>82</v>
      </c>
      <c r="L33" s="145">
        <v>2.5</v>
      </c>
      <c r="M33" s="103">
        <v>28</v>
      </c>
      <c r="N33" s="145">
        <v>20.5</v>
      </c>
      <c r="O33" s="145">
        <v>17.5</v>
      </c>
      <c r="P33" s="663">
        <v>0.01</v>
      </c>
      <c r="Q33" s="150">
        <v>980000</v>
      </c>
      <c r="R33" s="65">
        <v>84211920</v>
      </c>
      <c r="S33" s="367" t="s">
        <v>107</v>
      </c>
    </row>
    <row r="34" spans="1:19" s="66" customFormat="1" ht="39.950000000000003" customHeight="1" thickBot="1">
      <c r="A34" s="224" t="s">
        <v>110</v>
      </c>
      <c r="B34" s="231"/>
      <c r="C34" s="232"/>
      <c r="D34" s="232"/>
      <c r="E34" s="231"/>
      <c r="F34" s="233"/>
      <c r="G34" s="234"/>
      <c r="H34" s="808"/>
      <c r="I34" s="232"/>
      <c r="J34" s="232"/>
      <c r="K34" s="231"/>
      <c r="L34" s="232"/>
      <c r="M34" s="232"/>
      <c r="N34" s="232"/>
      <c r="O34" s="232"/>
      <c r="P34" s="664"/>
      <c r="Q34" s="233"/>
      <c r="R34" s="233"/>
      <c r="S34" s="328"/>
    </row>
    <row r="35" spans="1:19" ht="102.75" customHeight="1">
      <c r="A35" s="86">
        <v>106634</v>
      </c>
      <c r="B35" s="87" t="s">
        <v>111</v>
      </c>
      <c r="C35" s="76" t="s">
        <v>43</v>
      </c>
      <c r="D35" s="77" t="s">
        <v>112</v>
      </c>
      <c r="E35" s="368" t="s">
        <v>113</v>
      </c>
      <c r="F35" s="76" t="s">
        <v>100</v>
      </c>
      <c r="G35" s="1038"/>
      <c r="H35" s="90">
        <v>219</v>
      </c>
      <c r="I35" s="77" t="s">
        <v>33</v>
      </c>
      <c r="J35" s="92">
        <f>IF(I35="USD",H35*G35,H35*G35*1.3)</f>
        <v>0</v>
      </c>
      <c r="K35" s="93" t="s">
        <v>82</v>
      </c>
      <c r="L35" s="95">
        <v>0.19</v>
      </c>
      <c r="M35" s="365">
        <v>19.5</v>
      </c>
      <c r="N35" s="365">
        <v>17.5</v>
      </c>
      <c r="O35" s="365">
        <v>7.5</v>
      </c>
      <c r="P35" s="568">
        <v>2.5999999999999999E-3</v>
      </c>
      <c r="Q35" s="149">
        <v>972000</v>
      </c>
      <c r="R35" s="387">
        <v>38221900</v>
      </c>
      <c r="S35" s="366" t="s">
        <v>114</v>
      </c>
    </row>
    <row r="36" spans="1:19" ht="98.25" customHeight="1" thickBot="1">
      <c r="A36" s="27">
        <v>106635</v>
      </c>
      <c r="B36" s="24" t="s">
        <v>115</v>
      </c>
      <c r="C36" s="28" t="s">
        <v>43</v>
      </c>
      <c r="D36" s="30" t="s">
        <v>116</v>
      </c>
      <c r="E36" s="74" t="s">
        <v>117</v>
      </c>
      <c r="F36" s="28" t="s">
        <v>100</v>
      </c>
      <c r="G36" s="1038"/>
      <c r="H36" s="31">
        <v>275</v>
      </c>
      <c r="I36" s="30" t="s">
        <v>33</v>
      </c>
      <c r="J36" s="32">
        <f>IF(I36="USD",H36*G36,H36*G36*1.3)</f>
        <v>0</v>
      </c>
      <c r="K36" s="80" t="s">
        <v>82</v>
      </c>
      <c r="L36" s="145">
        <v>1.9</v>
      </c>
      <c r="M36" s="103">
        <v>23</v>
      </c>
      <c r="N36" s="145">
        <v>21.5</v>
      </c>
      <c r="O36" s="103">
        <v>32</v>
      </c>
      <c r="P36" s="663">
        <v>1.5800000000000002E-2</v>
      </c>
      <c r="Q36" s="388">
        <v>970000</v>
      </c>
      <c r="R36" s="389">
        <v>38221900</v>
      </c>
      <c r="S36" s="367" t="s">
        <v>118</v>
      </c>
    </row>
    <row r="37" spans="1:19" s="66" customFormat="1" ht="39.950000000000003" customHeight="1" thickBot="1">
      <c r="A37" s="224" t="s">
        <v>119</v>
      </c>
      <c r="B37" s="231"/>
      <c r="C37" s="232"/>
      <c r="D37" s="232"/>
      <c r="E37" s="231"/>
      <c r="F37" s="233"/>
      <c r="G37" s="234"/>
      <c r="H37" s="808"/>
      <c r="I37" s="232"/>
      <c r="J37" s="232"/>
      <c r="K37" s="231"/>
      <c r="L37" s="232"/>
      <c r="M37" s="232"/>
      <c r="N37" s="232"/>
      <c r="O37" s="232"/>
      <c r="P37" s="664"/>
      <c r="Q37" s="233"/>
      <c r="R37" s="233"/>
      <c r="S37" s="328"/>
    </row>
    <row r="38" spans="1:19" ht="64.5" customHeight="1" thickBot="1">
      <c r="A38" s="27">
        <v>106643</v>
      </c>
      <c r="B38" s="24" t="s">
        <v>120</v>
      </c>
      <c r="C38" s="28" t="s">
        <v>29</v>
      </c>
      <c r="D38" s="30" t="s">
        <v>30</v>
      </c>
      <c r="E38" s="29" t="s">
        <v>121</v>
      </c>
      <c r="F38" s="28" t="s">
        <v>100</v>
      </c>
      <c r="G38" s="1038"/>
      <c r="H38" s="31">
        <v>42</v>
      </c>
      <c r="I38" s="30" t="s">
        <v>33</v>
      </c>
      <c r="J38" s="32">
        <f>IF(I38="USD",H38*G38,H38*G38*1.3)</f>
        <v>0</v>
      </c>
      <c r="K38" s="322" t="s">
        <v>82</v>
      </c>
      <c r="L38" s="325">
        <v>0.89</v>
      </c>
      <c r="M38" s="324">
        <v>13</v>
      </c>
      <c r="N38" s="325">
        <v>19</v>
      </c>
      <c r="O38" s="324">
        <v>20.5</v>
      </c>
      <c r="P38" s="665">
        <v>5.0639999999999999E-3</v>
      </c>
      <c r="Q38" s="385">
        <v>971000</v>
      </c>
      <c r="R38" s="386">
        <v>39269097</v>
      </c>
      <c r="S38" s="370" t="s">
        <v>118</v>
      </c>
    </row>
    <row r="39" spans="1:19" ht="39.950000000000003" customHeight="1" thickBot="1">
      <c r="A39" s="224" t="s">
        <v>122</v>
      </c>
      <c r="B39" s="225"/>
      <c r="C39" s="226"/>
      <c r="D39" s="226"/>
      <c r="E39" s="225"/>
      <c r="F39" s="227"/>
      <c r="G39" s="230"/>
      <c r="H39" s="808"/>
      <c r="I39" s="226"/>
      <c r="J39" s="226"/>
      <c r="K39" s="225"/>
      <c r="L39" s="226"/>
      <c r="M39" s="226"/>
      <c r="N39" s="226"/>
      <c r="O39" s="226"/>
      <c r="P39" s="662"/>
      <c r="Q39" s="227"/>
      <c r="R39" s="227"/>
      <c r="S39" s="328"/>
    </row>
    <row r="40" spans="1:19" ht="126">
      <c r="A40" s="86">
        <v>106637</v>
      </c>
      <c r="B40" s="369" t="s">
        <v>123</v>
      </c>
      <c r="C40" s="76" t="s">
        <v>76</v>
      </c>
      <c r="D40" s="77" t="s">
        <v>30</v>
      </c>
      <c r="E40" s="368" t="s">
        <v>124</v>
      </c>
      <c r="F40" s="76" t="s">
        <v>100</v>
      </c>
      <c r="G40" s="1038"/>
      <c r="H40" s="90">
        <v>1535.75</v>
      </c>
      <c r="I40" s="77" t="s">
        <v>33</v>
      </c>
      <c r="J40" s="92">
        <f>IF(I40="USD",H40*G40,H40*G40*1.3)</f>
        <v>0</v>
      </c>
      <c r="K40" s="93" t="s">
        <v>90</v>
      </c>
      <c r="L40" s="95" t="s">
        <v>30</v>
      </c>
      <c r="M40" s="95" t="s">
        <v>30</v>
      </c>
      <c r="N40" s="95" t="s">
        <v>30</v>
      </c>
      <c r="O40" s="95" t="s">
        <v>30</v>
      </c>
      <c r="P40" s="568" t="s">
        <v>30</v>
      </c>
      <c r="Q40" s="119">
        <v>210</v>
      </c>
      <c r="R40" s="69" t="s">
        <v>30</v>
      </c>
      <c r="S40" s="366" t="s">
        <v>125</v>
      </c>
    </row>
    <row r="41" spans="1:19" ht="141.75">
      <c r="A41" s="36">
        <v>106638</v>
      </c>
      <c r="B41" s="56" t="s">
        <v>126</v>
      </c>
      <c r="C41" s="38" t="s">
        <v>76</v>
      </c>
      <c r="D41" s="40" t="s">
        <v>30</v>
      </c>
      <c r="E41" s="39" t="s">
        <v>127</v>
      </c>
      <c r="F41" s="76" t="s">
        <v>100</v>
      </c>
      <c r="G41" s="1038"/>
      <c r="H41" s="41">
        <v>296.48</v>
      </c>
      <c r="I41" s="77" t="s">
        <v>33</v>
      </c>
      <c r="J41" s="42">
        <f>IF(I41="USD",H41*G41,H41*G41*1.3)</f>
        <v>0</v>
      </c>
      <c r="K41" s="43" t="s">
        <v>90</v>
      </c>
      <c r="L41" s="44" t="s">
        <v>30</v>
      </c>
      <c r="M41" s="44" t="s">
        <v>30</v>
      </c>
      <c r="N41" s="44" t="s">
        <v>30</v>
      </c>
      <c r="O41" s="44" t="s">
        <v>30</v>
      </c>
      <c r="P41" s="536" t="s">
        <v>30</v>
      </c>
      <c r="Q41" s="47">
        <v>210</v>
      </c>
      <c r="R41" s="40" t="s">
        <v>30</v>
      </c>
      <c r="S41" s="337" t="s">
        <v>125</v>
      </c>
    </row>
    <row r="42" spans="1:19" ht="157.5">
      <c r="A42" s="36">
        <v>106639</v>
      </c>
      <c r="B42" s="236" t="s">
        <v>128</v>
      </c>
      <c r="C42" s="38" t="s">
        <v>76</v>
      </c>
      <c r="D42" s="40" t="s">
        <v>30</v>
      </c>
      <c r="E42" s="39" t="s">
        <v>129</v>
      </c>
      <c r="F42" s="76" t="s">
        <v>100</v>
      </c>
      <c r="G42" s="1038"/>
      <c r="H42" s="41">
        <v>1464.59</v>
      </c>
      <c r="I42" s="77" t="s">
        <v>33</v>
      </c>
      <c r="J42" s="42">
        <f>IF(I42="USD",H42*G42,H42*G42*1.3)</f>
        <v>0</v>
      </c>
      <c r="K42" s="43" t="s">
        <v>90</v>
      </c>
      <c r="L42" s="44" t="s">
        <v>30</v>
      </c>
      <c r="M42" s="44" t="s">
        <v>30</v>
      </c>
      <c r="N42" s="44" t="s">
        <v>30</v>
      </c>
      <c r="O42" s="44" t="s">
        <v>30</v>
      </c>
      <c r="P42" s="536" t="s">
        <v>30</v>
      </c>
      <c r="Q42" s="47">
        <v>150</v>
      </c>
      <c r="R42" s="40" t="s">
        <v>30</v>
      </c>
      <c r="S42" s="337" t="s">
        <v>125</v>
      </c>
    </row>
    <row r="43" spans="1:19" ht="179.25" customHeight="1" thickBot="1">
      <c r="A43" s="48">
        <v>106640</v>
      </c>
      <c r="B43" s="237" t="s">
        <v>130</v>
      </c>
      <c r="C43" s="50" t="s">
        <v>76</v>
      </c>
      <c r="D43" s="52" t="s">
        <v>30</v>
      </c>
      <c r="E43" s="51" t="s">
        <v>131</v>
      </c>
      <c r="F43" s="28" t="s">
        <v>100</v>
      </c>
      <c r="G43" s="1038"/>
      <c r="H43" s="53">
        <v>1986.38</v>
      </c>
      <c r="I43" s="30" t="s">
        <v>33</v>
      </c>
      <c r="J43" s="42">
        <f>IF(I43="USD",H43*G43,H43*G43*1.3)</f>
        <v>0</v>
      </c>
      <c r="K43" s="80" t="s">
        <v>90</v>
      </c>
      <c r="L43" s="81" t="s">
        <v>30</v>
      </c>
      <c r="M43" s="81" t="s">
        <v>30</v>
      </c>
      <c r="N43" s="81" t="s">
        <v>30</v>
      </c>
      <c r="O43" s="81" t="s">
        <v>30</v>
      </c>
      <c r="P43" s="663" t="s">
        <v>30</v>
      </c>
      <c r="Q43" s="54">
        <v>150</v>
      </c>
      <c r="R43" s="52" t="s">
        <v>30</v>
      </c>
      <c r="S43" s="367" t="s">
        <v>125</v>
      </c>
    </row>
    <row r="44" spans="1:19" ht="39.950000000000003" customHeight="1" thickBot="1">
      <c r="A44" s="224" t="s">
        <v>132</v>
      </c>
      <c r="B44" s="244"/>
      <c r="C44" s="226"/>
      <c r="D44" s="226"/>
      <c r="E44" s="225"/>
      <c r="F44" s="227"/>
      <c r="G44" s="230"/>
      <c r="H44" s="808"/>
      <c r="I44" s="226"/>
      <c r="J44" s="226"/>
      <c r="K44" s="225"/>
      <c r="L44" s="226"/>
      <c r="M44" s="229"/>
      <c r="N44" s="229"/>
      <c r="O44" s="229"/>
      <c r="P44" s="662"/>
      <c r="Q44" s="227"/>
      <c r="R44" s="227"/>
      <c r="S44" s="328"/>
    </row>
    <row r="45" spans="1:19" ht="270.75" customHeight="1">
      <c r="A45" s="462" t="s">
        <v>133</v>
      </c>
      <c r="B45" s="329" t="s">
        <v>134</v>
      </c>
      <c r="C45" s="1030" t="s">
        <v>76</v>
      </c>
      <c r="D45" s="1030" t="s">
        <v>30</v>
      </c>
      <c r="E45" s="837" t="s">
        <v>135</v>
      </c>
      <c r="F45" s="1079" t="s">
        <v>136</v>
      </c>
      <c r="G45" s="1038"/>
      <c r="H45" s="589">
        <v>9420</v>
      </c>
      <c r="I45" s="1033" t="s">
        <v>33</v>
      </c>
      <c r="J45" s="1034">
        <f t="shared" ref="J45:J56" si="1">IF(I45="USD",H45*G45,H45*G45*1.3)</f>
        <v>0</v>
      </c>
      <c r="K45" s="1035" t="s">
        <v>82</v>
      </c>
      <c r="L45" s="18">
        <v>24</v>
      </c>
      <c r="M45" s="1036">
        <v>69</v>
      </c>
      <c r="N45" s="1036">
        <v>50</v>
      </c>
      <c r="O45" s="1036">
        <v>68</v>
      </c>
      <c r="P45" s="659">
        <v>0.2346</v>
      </c>
      <c r="Q45" s="18" t="s">
        <v>133</v>
      </c>
      <c r="R45" s="331">
        <v>90275000</v>
      </c>
      <c r="S45" s="822" t="s">
        <v>137</v>
      </c>
    </row>
    <row r="46" spans="1:19" ht="266.25" customHeight="1">
      <c r="A46" s="336" t="s">
        <v>138</v>
      </c>
      <c r="B46" s="15" t="s">
        <v>139</v>
      </c>
      <c r="C46" s="1030" t="s">
        <v>76</v>
      </c>
      <c r="D46" s="1030" t="s">
        <v>30</v>
      </c>
      <c r="E46" s="16" t="s">
        <v>140</v>
      </c>
      <c r="F46" s="1079" t="s">
        <v>136</v>
      </c>
      <c r="G46" s="1038"/>
      <c r="H46" s="589">
        <v>12530</v>
      </c>
      <c r="I46" s="1033" t="s">
        <v>33</v>
      </c>
      <c r="J46" s="1034">
        <f t="shared" si="1"/>
        <v>0</v>
      </c>
      <c r="K46" s="1035" t="s">
        <v>82</v>
      </c>
      <c r="L46" s="18">
        <v>25.5</v>
      </c>
      <c r="M46" s="1036">
        <v>69</v>
      </c>
      <c r="N46" s="1036">
        <v>50</v>
      </c>
      <c r="O46" s="1036">
        <v>66</v>
      </c>
      <c r="P46" s="659">
        <v>0.22770000000000001</v>
      </c>
      <c r="Q46" s="17" t="s">
        <v>138</v>
      </c>
      <c r="R46" s="331">
        <v>90275000</v>
      </c>
      <c r="S46" s="822" t="s">
        <v>137</v>
      </c>
    </row>
    <row r="47" spans="1:19" ht="270" customHeight="1">
      <c r="A47" s="336" t="s">
        <v>141</v>
      </c>
      <c r="B47" s="15" t="s">
        <v>142</v>
      </c>
      <c r="C47" s="1030" t="s">
        <v>76</v>
      </c>
      <c r="D47" s="1030" t="s">
        <v>30</v>
      </c>
      <c r="E47" s="16" t="s">
        <v>140</v>
      </c>
      <c r="F47" s="1079" t="s">
        <v>136</v>
      </c>
      <c r="G47" s="1038"/>
      <c r="H47" s="589">
        <v>12780</v>
      </c>
      <c r="I47" s="1033" t="s">
        <v>33</v>
      </c>
      <c r="J47" s="1034">
        <f t="shared" si="1"/>
        <v>0</v>
      </c>
      <c r="K47" s="1035" t="s">
        <v>82</v>
      </c>
      <c r="L47" s="18">
        <v>25.5</v>
      </c>
      <c r="M47" s="1036">
        <v>69</v>
      </c>
      <c r="N47" s="1036">
        <v>50</v>
      </c>
      <c r="O47" s="1036">
        <v>66</v>
      </c>
      <c r="P47" s="659">
        <v>0.22770000000000001</v>
      </c>
      <c r="Q47" s="17" t="s">
        <v>141</v>
      </c>
      <c r="R47" s="331">
        <v>90275000</v>
      </c>
      <c r="S47" s="822" t="s">
        <v>137</v>
      </c>
    </row>
    <row r="48" spans="1:19" ht="262.5" customHeight="1">
      <c r="A48" s="336" t="s">
        <v>143</v>
      </c>
      <c r="B48" s="15" t="s">
        <v>144</v>
      </c>
      <c r="C48" s="1030" t="s">
        <v>76</v>
      </c>
      <c r="D48" s="1030" t="s">
        <v>30</v>
      </c>
      <c r="E48" s="16" t="s">
        <v>145</v>
      </c>
      <c r="F48" s="1079" t="s">
        <v>136</v>
      </c>
      <c r="G48" s="1038"/>
      <c r="H48" s="589">
        <v>19000</v>
      </c>
      <c r="I48" s="1033" t="s">
        <v>33</v>
      </c>
      <c r="J48" s="1034">
        <f t="shared" si="1"/>
        <v>0</v>
      </c>
      <c r="K48" s="1035" t="s">
        <v>82</v>
      </c>
      <c r="L48" s="18">
        <v>30</v>
      </c>
      <c r="M48" s="1036">
        <v>69</v>
      </c>
      <c r="N48" s="1036">
        <v>50</v>
      </c>
      <c r="O48" s="1036">
        <v>66</v>
      </c>
      <c r="P48" s="659">
        <v>0.22770000000000001</v>
      </c>
      <c r="Q48" s="17" t="s">
        <v>141</v>
      </c>
      <c r="R48" s="331">
        <v>90275000</v>
      </c>
      <c r="S48" s="822" t="s">
        <v>137</v>
      </c>
    </row>
    <row r="49" spans="1:19" ht="270" customHeight="1">
      <c r="A49" s="336" t="s">
        <v>146</v>
      </c>
      <c r="B49" s="15" t="s">
        <v>147</v>
      </c>
      <c r="C49" s="1030" t="s">
        <v>76</v>
      </c>
      <c r="D49" s="1030" t="s">
        <v>30</v>
      </c>
      <c r="E49" s="16" t="s">
        <v>148</v>
      </c>
      <c r="F49" s="1079" t="s">
        <v>136</v>
      </c>
      <c r="G49" s="1038"/>
      <c r="H49" s="589">
        <v>43000</v>
      </c>
      <c r="I49" s="1033" t="s">
        <v>33</v>
      </c>
      <c r="J49" s="1034">
        <f t="shared" si="1"/>
        <v>0</v>
      </c>
      <c r="K49" s="1035" t="s">
        <v>82</v>
      </c>
      <c r="L49" s="18">
        <v>96</v>
      </c>
      <c r="M49" s="1036">
        <v>81</v>
      </c>
      <c r="N49" s="1036">
        <v>71</v>
      </c>
      <c r="O49" s="1036">
        <v>139</v>
      </c>
      <c r="P49" s="659">
        <v>0.79938900000000002</v>
      </c>
      <c r="Q49" s="17" t="s">
        <v>146</v>
      </c>
      <c r="R49" s="331">
        <v>90275000</v>
      </c>
      <c r="S49" s="822" t="s">
        <v>137</v>
      </c>
    </row>
    <row r="50" spans="1:19" ht="270" customHeight="1">
      <c r="A50" s="463" t="s">
        <v>149</v>
      </c>
      <c r="B50" s="20" t="s">
        <v>150</v>
      </c>
      <c r="C50" s="1059" t="s">
        <v>76</v>
      </c>
      <c r="D50" s="1059" t="s">
        <v>30</v>
      </c>
      <c r="E50" s="16" t="s">
        <v>151</v>
      </c>
      <c r="F50" s="1079" t="s">
        <v>136</v>
      </c>
      <c r="G50" s="1038"/>
      <c r="H50" s="809">
        <v>71850</v>
      </c>
      <c r="I50" s="1056" t="s">
        <v>33</v>
      </c>
      <c r="J50" s="1057">
        <f t="shared" si="1"/>
        <v>0</v>
      </c>
      <c r="K50" s="1061" t="s">
        <v>82</v>
      </c>
      <c r="L50" s="332">
        <v>108</v>
      </c>
      <c r="M50" s="1063">
        <v>81</v>
      </c>
      <c r="N50" s="1063">
        <v>71</v>
      </c>
      <c r="O50" s="1063">
        <v>137</v>
      </c>
      <c r="P50" s="666">
        <v>0.787887</v>
      </c>
      <c r="Q50" s="341" t="s">
        <v>149</v>
      </c>
      <c r="R50" s="333">
        <v>90275000</v>
      </c>
      <c r="S50" s="822" t="s">
        <v>137</v>
      </c>
    </row>
    <row r="51" spans="1:19" ht="270" customHeight="1">
      <c r="A51" s="336" t="s">
        <v>152</v>
      </c>
      <c r="B51" s="15" t="s">
        <v>153</v>
      </c>
      <c r="C51" s="1059" t="s">
        <v>76</v>
      </c>
      <c r="D51" s="1059" t="s">
        <v>30</v>
      </c>
      <c r="E51" s="16" t="s">
        <v>154</v>
      </c>
      <c r="F51" s="1079" t="s">
        <v>136</v>
      </c>
      <c r="G51" s="1038"/>
      <c r="H51" s="593">
        <v>9920</v>
      </c>
      <c r="I51" s="1051" t="s">
        <v>33</v>
      </c>
      <c r="J51" s="1080">
        <f t="shared" si="1"/>
        <v>0</v>
      </c>
      <c r="K51" s="336" t="s">
        <v>155</v>
      </c>
      <c r="L51" s="17">
        <v>13</v>
      </c>
      <c r="M51" s="1067">
        <v>59</v>
      </c>
      <c r="N51" s="1067">
        <v>50</v>
      </c>
      <c r="O51" s="1067">
        <v>45</v>
      </c>
      <c r="P51" s="660">
        <v>0.13275000000000001</v>
      </c>
      <c r="Q51" s="17" t="s">
        <v>152</v>
      </c>
      <c r="R51" s="275">
        <v>90275000</v>
      </c>
      <c r="S51" s="822" t="s">
        <v>137</v>
      </c>
    </row>
    <row r="52" spans="1:19" ht="270" customHeight="1">
      <c r="A52" s="336" t="s">
        <v>156</v>
      </c>
      <c r="B52" s="15" t="s">
        <v>157</v>
      </c>
      <c r="C52" s="1030" t="s">
        <v>76</v>
      </c>
      <c r="D52" s="1030" t="s">
        <v>30</v>
      </c>
      <c r="E52" s="16" t="s">
        <v>158</v>
      </c>
      <c r="F52" s="1079" t="s">
        <v>136</v>
      </c>
      <c r="G52" s="1038"/>
      <c r="H52" s="589">
        <v>13030</v>
      </c>
      <c r="I52" s="1033" t="s">
        <v>33</v>
      </c>
      <c r="J52" s="1034">
        <f t="shared" si="1"/>
        <v>0</v>
      </c>
      <c r="K52" s="336" t="s">
        <v>155</v>
      </c>
      <c r="L52" s="18">
        <v>14</v>
      </c>
      <c r="M52" s="1036">
        <v>59</v>
      </c>
      <c r="N52" s="1036">
        <v>50</v>
      </c>
      <c r="O52" s="1036">
        <v>43</v>
      </c>
      <c r="P52" s="659">
        <v>0.12684999999999999</v>
      </c>
      <c r="Q52" s="17" t="s">
        <v>156</v>
      </c>
      <c r="R52" s="331">
        <v>90275000</v>
      </c>
      <c r="S52" s="822" t="s">
        <v>137</v>
      </c>
    </row>
    <row r="53" spans="1:19" ht="270" customHeight="1">
      <c r="A53" s="336" t="s">
        <v>159</v>
      </c>
      <c r="B53" s="15" t="s">
        <v>160</v>
      </c>
      <c r="C53" s="1030" t="s">
        <v>76</v>
      </c>
      <c r="D53" s="1030" t="s">
        <v>30</v>
      </c>
      <c r="E53" s="16" t="s">
        <v>158</v>
      </c>
      <c r="F53" s="1079" t="s">
        <v>136</v>
      </c>
      <c r="G53" s="1038"/>
      <c r="H53" s="589">
        <v>13280</v>
      </c>
      <c r="I53" s="1033" t="s">
        <v>33</v>
      </c>
      <c r="J53" s="1034">
        <f t="shared" si="1"/>
        <v>0</v>
      </c>
      <c r="K53" s="336" t="s">
        <v>155</v>
      </c>
      <c r="L53" s="18">
        <v>18</v>
      </c>
      <c r="M53" s="1036">
        <v>61</v>
      </c>
      <c r="N53" s="1036">
        <v>47</v>
      </c>
      <c r="O53" s="1036">
        <v>48</v>
      </c>
      <c r="P53" s="659">
        <v>0.14000000000000001</v>
      </c>
      <c r="Q53" s="17" t="s">
        <v>159</v>
      </c>
      <c r="R53" s="331">
        <v>90275000</v>
      </c>
      <c r="S53" s="822" t="s">
        <v>137</v>
      </c>
    </row>
    <row r="54" spans="1:19" ht="270" customHeight="1">
      <c r="A54" s="706" t="s">
        <v>161</v>
      </c>
      <c r="B54" s="15" t="s">
        <v>162</v>
      </c>
      <c r="C54" s="1030" t="s">
        <v>76</v>
      </c>
      <c r="D54" s="1030" t="s">
        <v>30</v>
      </c>
      <c r="E54" s="16" t="s">
        <v>163</v>
      </c>
      <c r="F54" s="1079" t="s">
        <v>136</v>
      </c>
      <c r="G54" s="1038"/>
      <c r="H54" s="589">
        <v>19500</v>
      </c>
      <c r="I54" s="1033" t="s">
        <v>33</v>
      </c>
      <c r="J54" s="1034">
        <f t="shared" si="1"/>
        <v>0</v>
      </c>
      <c r="K54" s="336" t="s">
        <v>155</v>
      </c>
      <c r="L54" s="18">
        <v>23</v>
      </c>
      <c r="M54" s="1036">
        <v>61</v>
      </c>
      <c r="N54" s="1036">
        <v>47</v>
      </c>
      <c r="O54" s="1036">
        <v>66</v>
      </c>
      <c r="P54" s="659">
        <v>0.19</v>
      </c>
      <c r="Q54" s="17" t="s">
        <v>161</v>
      </c>
      <c r="R54" s="331">
        <v>90275000</v>
      </c>
      <c r="S54" s="822" t="s">
        <v>137</v>
      </c>
    </row>
    <row r="55" spans="1:19" ht="270" customHeight="1">
      <c r="A55" s="336" t="s">
        <v>164</v>
      </c>
      <c r="B55" s="15" t="s">
        <v>165</v>
      </c>
      <c r="C55" s="1030" t="s">
        <v>76</v>
      </c>
      <c r="D55" s="1030" t="s">
        <v>30</v>
      </c>
      <c r="E55" s="16" t="s">
        <v>166</v>
      </c>
      <c r="F55" s="1079" t="s">
        <v>136</v>
      </c>
      <c r="G55" s="1038"/>
      <c r="H55" s="589">
        <v>43500</v>
      </c>
      <c r="I55" s="1033" t="s">
        <v>33</v>
      </c>
      <c r="J55" s="1034">
        <f t="shared" si="1"/>
        <v>0</v>
      </c>
      <c r="K55" s="336" t="s">
        <v>155</v>
      </c>
      <c r="L55" s="18">
        <v>88</v>
      </c>
      <c r="M55" s="1036">
        <v>84</v>
      </c>
      <c r="N55" s="1036">
        <v>71</v>
      </c>
      <c r="O55" s="1036">
        <v>103</v>
      </c>
      <c r="P55" s="659">
        <v>0.61429199999999995</v>
      </c>
      <c r="Q55" s="17" t="s">
        <v>164</v>
      </c>
      <c r="R55" s="331">
        <v>90275000</v>
      </c>
      <c r="S55" s="822" t="s">
        <v>137</v>
      </c>
    </row>
    <row r="56" spans="1:19" ht="270" customHeight="1" thickBot="1">
      <c r="A56" s="472" t="s">
        <v>167</v>
      </c>
      <c r="B56" s="20" t="s">
        <v>168</v>
      </c>
      <c r="C56" s="1059" t="s">
        <v>76</v>
      </c>
      <c r="D56" s="1059" t="s">
        <v>30</v>
      </c>
      <c r="E56" s="207" t="s">
        <v>169</v>
      </c>
      <c r="F56" s="1055" t="s">
        <v>136</v>
      </c>
      <c r="G56" s="1042"/>
      <c r="H56" s="807">
        <v>72350</v>
      </c>
      <c r="I56" s="1056" t="s">
        <v>33</v>
      </c>
      <c r="J56" s="1057">
        <f t="shared" si="1"/>
        <v>0</v>
      </c>
      <c r="K56" s="336" t="s">
        <v>155</v>
      </c>
      <c r="L56" s="332">
        <v>98</v>
      </c>
      <c r="M56" s="1063">
        <v>84</v>
      </c>
      <c r="N56" s="1063">
        <v>71</v>
      </c>
      <c r="O56" s="1063">
        <v>101</v>
      </c>
      <c r="P56" s="666">
        <v>0.60236400000000001</v>
      </c>
      <c r="Q56" s="341" t="s">
        <v>167</v>
      </c>
      <c r="R56" s="333">
        <v>90275000</v>
      </c>
      <c r="S56" s="822" t="s">
        <v>137</v>
      </c>
    </row>
    <row r="57" spans="1:19" ht="39.950000000000003" customHeight="1" thickBot="1">
      <c r="A57" s="224" t="s">
        <v>170</v>
      </c>
      <c r="B57" s="244"/>
      <c r="C57" s="226"/>
      <c r="D57" s="226"/>
      <c r="E57" s="225"/>
      <c r="F57" s="227"/>
      <c r="G57" s="230"/>
      <c r="H57" s="808"/>
      <c r="I57" s="226"/>
      <c r="J57" s="226"/>
      <c r="K57" s="225"/>
      <c r="L57" s="226"/>
      <c r="M57" s="229"/>
      <c r="N57" s="229"/>
      <c r="O57" s="229"/>
      <c r="P57" s="662"/>
      <c r="Q57" s="227"/>
      <c r="R57" s="227"/>
      <c r="S57" s="328"/>
    </row>
    <row r="58" spans="1:19" ht="147" customHeight="1">
      <c r="A58" s="336" t="s">
        <v>171</v>
      </c>
      <c r="B58" s="15" t="s">
        <v>172</v>
      </c>
      <c r="C58" s="1030" t="s">
        <v>76</v>
      </c>
      <c r="D58" s="1030" t="s">
        <v>30</v>
      </c>
      <c r="E58" s="16" t="s">
        <v>173</v>
      </c>
      <c r="F58" s="1079" t="s">
        <v>136</v>
      </c>
      <c r="G58" s="1038"/>
      <c r="H58" s="589">
        <v>10502</v>
      </c>
      <c r="I58" s="1033" t="s">
        <v>33</v>
      </c>
      <c r="J58" s="1034">
        <f t="shared" ref="J58:J79" si="2">IF(I58="USD",H58*G58,H58*G58*1.3)</f>
        <v>0</v>
      </c>
      <c r="K58" s="1035" t="s">
        <v>82</v>
      </c>
      <c r="L58" s="18">
        <v>25.5</v>
      </c>
      <c r="M58" s="1036">
        <v>69</v>
      </c>
      <c r="N58" s="1036">
        <v>50</v>
      </c>
      <c r="O58" s="1036">
        <v>66</v>
      </c>
      <c r="P58" s="659">
        <v>0.22770000000000001</v>
      </c>
      <c r="Q58" s="17" t="s">
        <v>138</v>
      </c>
      <c r="R58" s="331">
        <v>90275000</v>
      </c>
      <c r="S58" s="822" t="s">
        <v>137</v>
      </c>
    </row>
    <row r="59" spans="1:19" ht="154.5" customHeight="1">
      <c r="A59" s="16" t="s">
        <v>174</v>
      </c>
      <c r="B59" s="15" t="s">
        <v>175</v>
      </c>
      <c r="C59" s="1030" t="s">
        <v>76</v>
      </c>
      <c r="D59" s="1030" t="s">
        <v>30</v>
      </c>
      <c r="E59" s="16" t="s">
        <v>176</v>
      </c>
      <c r="F59" s="1079" t="s">
        <v>136</v>
      </c>
      <c r="G59" s="1038"/>
      <c r="H59" s="589">
        <v>10502</v>
      </c>
      <c r="I59" s="1033" t="s">
        <v>33</v>
      </c>
      <c r="J59" s="1034">
        <f t="shared" si="2"/>
        <v>0</v>
      </c>
      <c r="K59" s="1035" t="s">
        <v>82</v>
      </c>
      <c r="L59" s="18">
        <v>25.5</v>
      </c>
      <c r="M59" s="1036">
        <v>69</v>
      </c>
      <c r="N59" s="1036">
        <v>50</v>
      </c>
      <c r="O59" s="1036">
        <v>66</v>
      </c>
      <c r="P59" s="659">
        <v>0.22770000000000001</v>
      </c>
      <c r="Q59" s="17" t="s">
        <v>141</v>
      </c>
      <c r="R59" s="331">
        <v>90275000</v>
      </c>
      <c r="S59" s="822" t="s">
        <v>137</v>
      </c>
    </row>
    <row r="60" spans="1:19" ht="148.5" customHeight="1">
      <c r="A60" s="336" t="s">
        <v>177</v>
      </c>
      <c r="B60" s="15" t="s">
        <v>178</v>
      </c>
      <c r="C60" s="1030" t="s">
        <v>76</v>
      </c>
      <c r="D60" s="1030" t="s">
        <v>30</v>
      </c>
      <c r="E60" s="16" t="s">
        <v>179</v>
      </c>
      <c r="F60" s="1079" t="s">
        <v>136</v>
      </c>
      <c r="G60" s="1038"/>
      <c r="H60" s="589">
        <v>15150</v>
      </c>
      <c r="I60" s="1033" t="s">
        <v>33</v>
      </c>
      <c r="J60" s="1034">
        <f t="shared" si="2"/>
        <v>0</v>
      </c>
      <c r="K60" s="1035" t="s">
        <v>82</v>
      </c>
      <c r="L60" s="18">
        <v>30</v>
      </c>
      <c r="M60" s="1036">
        <v>69</v>
      </c>
      <c r="N60" s="1036">
        <v>50</v>
      </c>
      <c r="O60" s="1036">
        <v>66</v>
      </c>
      <c r="P60" s="659">
        <v>0.22770000000000001</v>
      </c>
      <c r="Q60" s="17" t="s">
        <v>141</v>
      </c>
      <c r="R60" s="331">
        <v>90275000</v>
      </c>
      <c r="S60" s="822" t="s">
        <v>137</v>
      </c>
    </row>
    <row r="61" spans="1:19" ht="152.25" customHeight="1">
      <c r="A61" s="706" t="s">
        <v>180</v>
      </c>
      <c r="B61" s="15" t="s">
        <v>181</v>
      </c>
      <c r="C61" s="1030" t="s">
        <v>76</v>
      </c>
      <c r="D61" s="1030" t="s">
        <v>30</v>
      </c>
      <c r="E61" s="16" t="s">
        <v>182</v>
      </c>
      <c r="F61" s="1079" t="s">
        <v>136</v>
      </c>
      <c r="G61" s="1038"/>
      <c r="H61" s="589">
        <v>15100</v>
      </c>
      <c r="I61" s="1033" t="s">
        <v>33</v>
      </c>
      <c r="J61" s="1034">
        <f t="shared" si="2"/>
        <v>0</v>
      </c>
      <c r="K61" s="1035" t="s">
        <v>82</v>
      </c>
      <c r="L61" s="18">
        <v>30</v>
      </c>
      <c r="M61" s="1036">
        <v>69</v>
      </c>
      <c r="N61" s="1036">
        <v>50</v>
      </c>
      <c r="O61" s="1036">
        <v>66</v>
      </c>
      <c r="P61" s="659">
        <v>0.22770000000000001</v>
      </c>
      <c r="Q61" s="17" t="s">
        <v>141</v>
      </c>
      <c r="R61" s="331">
        <v>90275000</v>
      </c>
      <c r="S61" s="822" t="s">
        <v>137</v>
      </c>
    </row>
    <row r="62" spans="1:19" ht="144.75" customHeight="1">
      <c r="A62" s="463" t="s">
        <v>183</v>
      </c>
      <c r="B62" s="20" t="s">
        <v>184</v>
      </c>
      <c r="C62" s="1030" t="s">
        <v>76</v>
      </c>
      <c r="D62" s="1030" t="s">
        <v>30</v>
      </c>
      <c r="E62" s="16" t="s">
        <v>185</v>
      </c>
      <c r="F62" s="1079" t="s">
        <v>136</v>
      </c>
      <c r="G62" s="1081"/>
      <c r="H62" s="166">
        <v>33400</v>
      </c>
      <c r="I62" s="1051" t="s">
        <v>33</v>
      </c>
      <c r="J62" s="1034">
        <f t="shared" si="2"/>
        <v>0</v>
      </c>
      <c r="K62" s="1035" t="s">
        <v>82</v>
      </c>
      <c r="L62" s="18">
        <v>96</v>
      </c>
      <c r="M62" s="1036">
        <v>81</v>
      </c>
      <c r="N62" s="1036">
        <v>71</v>
      </c>
      <c r="O62" s="1036">
        <v>139</v>
      </c>
      <c r="P62" s="659">
        <v>0.79938900000000002</v>
      </c>
      <c r="Q62" s="17" t="s">
        <v>146</v>
      </c>
      <c r="R62" s="331">
        <v>90275000</v>
      </c>
      <c r="S62" s="822" t="s">
        <v>137</v>
      </c>
    </row>
    <row r="63" spans="1:19" ht="151.5" customHeight="1">
      <c r="A63" s="472" t="s">
        <v>186</v>
      </c>
      <c r="B63" s="20" t="s">
        <v>187</v>
      </c>
      <c r="C63" s="1030" t="s">
        <v>76</v>
      </c>
      <c r="D63" s="1030" t="s">
        <v>30</v>
      </c>
      <c r="E63" s="16" t="s">
        <v>188</v>
      </c>
      <c r="F63" s="1079" t="s">
        <v>136</v>
      </c>
      <c r="G63" s="1081"/>
      <c r="H63" s="166">
        <v>34550</v>
      </c>
      <c r="I63" s="1051" t="s">
        <v>33</v>
      </c>
      <c r="J63" s="1034">
        <f t="shared" si="2"/>
        <v>0</v>
      </c>
      <c r="K63" s="1035" t="s">
        <v>82</v>
      </c>
      <c r="L63" s="18">
        <v>96</v>
      </c>
      <c r="M63" s="1036">
        <v>81</v>
      </c>
      <c r="N63" s="1036">
        <v>71</v>
      </c>
      <c r="O63" s="1036">
        <v>139</v>
      </c>
      <c r="P63" s="659">
        <v>0.79938900000000002</v>
      </c>
      <c r="Q63" s="17" t="s">
        <v>146</v>
      </c>
      <c r="R63" s="331">
        <v>90275000</v>
      </c>
      <c r="S63" s="822" t="s">
        <v>137</v>
      </c>
    </row>
    <row r="64" spans="1:19" ht="159" customHeight="1">
      <c r="A64" s="463" t="s">
        <v>189</v>
      </c>
      <c r="B64" s="20" t="s">
        <v>190</v>
      </c>
      <c r="C64" s="1030" t="s">
        <v>76</v>
      </c>
      <c r="D64" s="1030" t="s">
        <v>30</v>
      </c>
      <c r="E64" s="16" t="s">
        <v>191</v>
      </c>
      <c r="F64" s="1079" t="s">
        <v>136</v>
      </c>
      <c r="G64" s="1081"/>
      <c r="H64" s="166">
        <v>34700</v>
      </c>
      <c r="I64" s="1051" t="s">
        <v>33</v>
      </c>
      <c r="J64" s="1034">
        <f t="shared" si="2"/>
        <v>0</v>
      </c>
      <c r="K64" s="1035" t="s">
        <v>82</v>
      </c>
      <c r="L64" s="18">
        <v>96</v>
      </c>
      <c r="M64" s="1036">
        <v>81</v>
      </c>
      <c r="N64" s="1036">
        <v>71</v>
      </c>
      <c r="O64" s="1036">
        <v>139</v>
      </c>
      <c r="P64" s="659">
        <v>0.79938900000000002</v>
      </c>
      <c r="Q64" s="17" t="s">
        <v>146</v>
      </c>
      <c r="R64" s="331">
        <v>90275000</v>
      </c>
      <c r="S64" s="822" t="s">
        <v>137</v>
      </c>
    </row>
    <row r="65" spans="1:19" ht="140.25" customHeight="1">
      <c r="A65" s="463" t="s">
        <v>192</v>
      </c>
      <c r="B65" s="20" t="s">
        <v>193</v>
      </c>
      <c r="C65" s="1059" t="s">
        <v>76</v>
      </c>
      <c r="D65" s="1059" t="s">
        <v>30</v>
      </c>
      <c r="E65" s="16" t="s">
        <v>194</v>
      </c>
      <c r="F65" s="1079" t="s">
        <v>136</v>
      </c>
      <c r="G65" s="1038"/>
      <c r="H65" s="807">
        <v>56480</v>
      </c>
      <c r="I65" s="1043" t="s">
        <v>33</v>
      </c>
      <c r="J65" s="1044">
        <f t="shared" si="2"/>
        <v>0</v>
      </c>
      <c r="K65" s="1045" t="s">
        <v>82</v>
      </c>
      <c r="L65" s="341">
        <v>108</v>
      </c>
      <c r="M65" s="1046">
        <v>81</v>
      </c>
      <c r="N65" s="1046">
        <v>71</v>
      </c>
      <c r="O65" s="1046">
        <v>137</v>
      </c>
      <c r="P65" s="661">
        <v>0.787887</v>
      </c>
      <c r="Q65" s="341" t="s">
        <v>149</v>
      </c>
      <c r="R65" s="378">
        <v>90275000</v>
      </c>
      <c r="S65" s="822" t="s">
        <v>137</v>
      </c>
    </row>
    <row r="66" spans="1:19" ht="150" customHeight="1">
      <c r="A66" s="463" t="s">
        <v>195</v>
      </c>
      <c r="B66" s="20" t="s">
        <v>196</v>
      </c>
      <c r="C66" s="1059" t="s">
        <v>76</v>
      </c>
      <c r="D66" s="1059" t="s">
        <v>30</v>
      </c>
      <c r="E66" s="16" t="s">
        <v>197</v>
      </c>
      <c r="F66" s="1079" t="s">
        <v>136</v>
      </c>
      <c r="G66" s="1038"/>
      <c r="H66" s="807">
        <v>55480</v>
      </c>
      <c r="I66" s="1043" t="s">
        <v>33</v>
      </c>
      <c r="J66" s="1044">
        <f t="shared" si="2"/>
        <v>0</v>
      </c>
      <c r="K66" s="1045" t="s">
        <v>82</v>
      </c>
      <c r="L66" s="341">
        <v>108</v>
      </c>
      <c r="M66" s="1046">
        <v>81</v>
      </c>
      <c r="N66" s="1046">
        <v>71</v>
      </c>
      <c r="O66" s="1046">
        <v>137</v>
      </c>
      <c r="P66" s="661">
        <v>0.787887</v>
      </c>
      <c r="Q66" s="341" t="s">
        <v>149</v>
      </c>
      <c r="R66" s="378">
        <v>90275000</v>
      </c>
      <c r="S66" s="822" t="s">
        <v>137</v>
      </c>
    </row>
    <row r="67" spans="1:19" ht="144.75" customHeight="1">
      <c r="A67" s="463" t="s">
        <v>198</v>
      </c>
      <c r="B67" s="20" t="s">
        <v>199</v>
      </c>
      <c r="C67" s="1059" t="s">
        <v>76</v>
      </c>
      <c r="D67" s="1059" t="s">
        <v>30</v>
      </c>
      <c r="E67" s="16" t="s">
        <v>200</v>
      </c>
      <c r="F67" s="1079" t="s">
        <v>136</v>
      </c>
      <c r="G67" s="1038"/>
      <c r="H67" s="593">
        <v>57072.5</v>
      </c>
      <c r="I67" s="1051" t="s">
        <v>33</v>
      </c>
      <c r="J67" s="1080">
        <f t="shared" si="2"/>
        <v>0</v>
      </c>
      <c r="K67" s="1064" t="s">
        <v>82</v>
      </c>
      <c r="L67" s="17">
        <v>108</v>
      </c>
      <c r="M67" s="1067">
        <v>81</v>
      </c>
      <c r="N67" s="1067">
        <v>71</v>
      </c>
      <c r="O67" s="1067">
        <v>137</v>
      </c>
      <c r="P67" s="660">
        <v>0.787887</v>
      </c>
      <c r="Q67" s="341" t="s">
        <v>149</v>
      </c>
      <c r="R67" s="378">
        <v>90275000</v>
      </c>
      <c r="S67" s="822" t="s">
        <v>137</v>
      </c>
    </row>
    <row r="68" spans="1:19" ht="156" customHeight="1">
      <c r="A68" s="463" t="s">
        <v>201</v>
      </c>
      <c r="B68" s="20" t="s">
        <v>202</v>
      </c>
      <c r="C68" s="1059" t="s">
        <v>76</v>
      </c>
      <c r="D68" s="1059" t="s">
        <v>30</v>
      </c>
      <c r="E68" s="16" t="s">
        <v>203</v>
      </c>
      <c r="F68" s="1079" t="s">
        <v>136</v>
      </c>
      <c r="G68" s="1038"/>
      <c r="H68" s="593">
        <v>56665</v>
      </c>
      <c r="I68" s="1051" t="s">
        <v>33</v>
      </c>
      <c r="J68" s="1080">
        <f t="shared" si="2"/>
        <v>0</v>
      </c>
      <c r="K68" s="1064" t="s">
        <v>82</v>
      </c>
      <c r="L68" s="17">
        <v>108</v>
      </c>
      <c r="M68" s="1067">
        <v>81</v>
      </c>
      <c r="N68" s="1067">
        <v>71</v>
      </c>
      <c r="O68" s="1067">
        <v>137</v>
      </c>
      <c r="P68" s="660">
        <v>0.787887</v>
      </c>
      <c r="Q68" s="341" t="s">
        <v>149</v>
      </c>
      <c r="R68" s="373">
        <v>90275000</v>
      </c>
      <c r="S68" s="822" t="s">
        <v>137</v>
      </c>
    </row>
    <row r="69" spans="1:19" ht="156" customHeight="1">
      <c r="A69" s="336" t="s">
        <v>204</v>
      </c>
      <c r="B69" s="15" t="s">
        <v>205</v>
      </c>
      <c r="C69" s="1030" t="s">
        <v>76</v>
      </c>
      <c r="D69" s="1030" t="s">
        <v>30</v>
      </c>
      <c r="E69" s="16" t="s">
        <v>206</v>
      </c>
      <c r="F69" s="1079" t="s">
        <v>136</v>
      </c>
      <c r="G69" s="1038"/>
      <c r="H69" s="589">
        <v>10952</v>
      </c>
      <c r="I69" s="1033" t="s">
        <v>33</v>
      </c>
      <c r="J69" s="1034">
        <f t="shared" si="2"/>
        <v>0</v>
      </c>
      <c r="K69" s="336" t="s">
        <v>155</v>
      </c>
      <c r="L69" s="18">
        <v>14</v>
      </c>
      <c r="M69" s="1036">
        <v>59</v>
      </c>
      <c r="N69" s="1036">
        <v>50</v>
      </c>
      <c r="O69" s="1036">
        <v>43</v>
      </c>
      <c r="P69" s="659">
        <v>0.12684999999999999</v>
      </c>
      <c r="Q69" s="17" t="s">
        <v>156</v>
      </c>
      <c r="R69" s="331">
        <v>90275000</v>
      </c>
      <c r="S69" s="822" t="s">
        <v>137</v>
      </c>
    </row>
    <row r="70" spans="1:19" ht="150" customHeight="1">
      <c r="A70" s="336" t="s">
        <v>207</v>
      </c>
      <c r="B70" s="15" t="s">
        <v>208</v>
      </c>
      <c r="C70" s="1030" t="s">
        <v>76</v>
      </c>
      <c r="D70" s="1030" t="s">
        <v>30</v>
      </c>
      <c r="E70" s="16" t="s">
        <v>209</v>
      </c>
      <c r="F70" s="1079" t="s">
        <v>136</v>
      </c>
      <c r="G70" s="1038"/>
      <c r="H70" s="589">
        <v>10952</v>
      </c>
      <c r="I70" s="1033" t="s">
        <v>33</v>
      </c>
      <c r="J70" s="1034">
        <f t="shared" si="2"/>
        <v>0</v>
      </c>
      <c r="K70" s="336" t="s">
        <v>155</v>
      </c>
      <c r="L70" s="18">
        <v>18</v>
      </c>
      <c r="M70" s="1036">
        <v>61</v>
      </c>
      <c r="N70" s="1036">
        <v>47</v>
      </c>
      <c r="O70" s="1036">
        <v>48</v>
      </c>
      <c r="P70" s="659">
        <v>0.14000000000000001</v>
      </c>
      <c r="Q70" s="17" t="s">
        <v>159</v>
      </c>
      <c r="R70" s="331">
        <v>90275000</v>
      </c>
      <c r="S70" s="822" t="s">
        <v>137</v>
      </c>
    </row>
    <row r="71" spans="1:19" ht="147.75" customHeight="1">
      <c r="A71" s="706" t="s">
        <v>210</v>
      </c>
      <c r="B71" s="15" t="s">
        <v>211</v>
      </c>
      <c r="C71" s="1030" t="s">
        <v>76</v>
      </c>
      <c r="D71" s="1030" t="s">
        <v>30</v>
      </c>
      <c r="E71" s="16" t="s">
        <v>212</v>
      </c>
      <c r="F71" s="1079" t="s">
        <v>136</v>
      </c>
      <c r="G71" s="1038"/>
      <c r="H71" s="589">
        <v>15575</v>
      </c>
      <c r="I71" s="1033" t="s">
        <v>33</v>
      </c>
      <c r="J71" s="1034">
        <f t="shared" si="2"/>
        <v>0</v>
      </c>
      <c r="K71" s="336" t="s">
        <v>155</v>
      </c>
      <c r="L71" s="18">
        <v>23</v>
      </c>
      <c r="M71" s="1036">
        <v>61</v>
      </c>
      <c r="N71" s="1036">
        <v>47</v>
      </c>
      <c r="O71" s="1036">
        <v>66</v>
      </c>
      <c r="P71" s="659">
        <v>0.19</v>
      </c>
      <c r="Q71" s="17" t="s">
        <v>161</v>
      </c>
      <c r="R71" s="331">
        <v>90275000</v>
      </c>
      <c r="S71" s="822" t="s">
        <v>137</v>
      </c>
    </row>
    <row r="72" spans="1:19" ht="143.25" customHeight="1">
      <c r="A72" s="706" t="s">
        <v>213</v>
      </c>
      <c r="B72" s="15" t="s">
        <v>214</v>
      </c>
      <c r="C72" s="1030" t="s">
        <v>76</v>
      </c>
      <c r="D72" s="1030" t="s">
        <v>30</v>
      </c>
      <c r="E72" s="16" t="s">
        <v>215</v>
      </c>
      <c r="F72" s="1079" t="s">
        <v>136</v>
      </c>
      <c r="G72" s="1038"/>
      <c r="H72" s="589">
        <v>1550</v>
      </c>
      <c r="I72" s="1033" t="s">
        <v>33</v>
      </c>
      <c r="J72" s="1034">
        <f t="shared" si="2"/>
        <v>0</v>
      </c>
      <c r="K72" s="336" t="s">
        <v>155</v>
      </c>
      <c r="L72" s="18">
        <v>23</v>
      </c>
      <c r="M72" s="1036">
        <v>61</v>
      </c>
      <c r="N72" s="1036">
        <v>47</v>
      </c>
      <c r="O72" s="1036">
        <v>66</v>
      </c>
      <c r="P72" s="659">
        <v>0.19</v>
      </c>
      <c r="Q72" s="17" t="s">
        <v>161</v>
      </c>
      <c r="R72" s="331">
        <v>90275000</v>
      </c>
      <c r="S72" s="822" t="s">
        <v>137</v>
      </c>
    </row>
    <row r="73" spans="1:19" ht="147.75" customHeight="1">
      <c r="A73" s="336" t="s">
        <v>216</v>
      </c>
      <c r="B73" s="15" t="s">
        <v>217</v>
      </c>
      <c r="C73" s="1030" t="s">
        <v>76</v>
      </c>
      <c r="D73" s="1030" t="s">
        <v>30</v>
      </c>
      <c r="E73" s="16" t="s">
        <v>218</v>
      </c>
      <c r="F73" s="1079" t="s">
        <v>136</v>
      </c>
      <c r="G73" s="1042"/>
      <c r="H73" s="809">
        <v>33800</v>
      </c>
      <c r="I73" s="1033" t="s">
        <v>33</v>
      </c>
      <c r="J73" s="1034">
        <f t="shared" si="2"/>
        <v>0</v>
      </c>
      <c r="K73" s="336" t="s">
        <v>155</v>
      </c>
      <c r="L73" s="18">
        <v>88</v>
      </c>
      <c r="M73" s="1036">
        <v>84</v>
      </c>
      <c r="N73" s="1036">
        <v>71</v>
      </c>
      <c r="O73" s="1036">
        <v>103</v>
      </c>
      <c r="P73" s="659">
        <v>0.61429199999999995</v>
      </c>
      <c r="Q73" s="17" t="s">
        <v>164</v>
      </c>
      <c r="R73" s="331">
        <v>90275000</v>
      </c>
      <c r="S73" s="822" t="s">
        <v>137</v>
      </c>
    </row>
    <row r="74" spans="1:19" ht="144" customHeight="1">
      <c r="A74" s="336" t="s">
        <v>219</v>
      </c>
      <c r="B74" s="15" t="s">
        <v>220</v>
      </c>
      <c r="C74" s="1030" t="s">
        <v>76</v>
      </c>
      <c r="D74" s="1030" t="s">
        <v>30</v>
      </c>
      <c r="E74" s="16" t="s">
        <v>221</v>
      </c>
      <c r="F74" s="1079" t="s">
        <v>136</v>
      </c>
      <c r="G74" s="1042"/>
      <c r="H74" s="807">
        <v>34975</v>
      </c>
      <c r="I74" s="1033" t="s">
        <v>33</v>
      </c>
      <c r="J74" s="1034">
        <f t="shared" si="2"/>
        <v>0</v>
      </c>
      <c r="K74" s="336" t="s">
        <v>155</v>
      </c>
      <c r="L74" s="18">
        <v>88</v>
      </c>
      <c r="M74" s="1036">
        <v>84</v>
      </c>
      <c r="N74" s="1036">
        <v>71</v>
      </c>
      <c r="O74" s="1036">
        <v>103</v>
      </c>
      <c r="P74" s="659">
        <v>0.61429199999999995</v>
      </c>
      <c r="Q74" s="17" t="s">
        <v>164</v>
      </c>
      <c r="R74" s="331">
        <v>90275000</v>
      </c>
      <c r="S74" s="822" t="s">
        <v>137</v>
      </c>
    </row>
    <row r="75" spans="1:19" ht="153" customHeight="1">
      <c r="A75" s="336" t="s">
        <v>222</v>
      </c>
      <c r="B75" s="15" t="s">
        <v>223</v>
      </c>
      <c r="C75" s="1030" t="s">
        <v>76</v>
      </c>
      <c r="D75" s="1030" t="s">
        <v>30</v>
      </c>
      <c r="E75" s="16" t="s">
        <v>224</v>
      </c>
      <c r="F75" s="1079" t="s">
        <v>136</v>
      </c>
      <c r="G75" s="1042"/>
      <c r="H75" s="807">
        <v>35150</v>
      </c>
      <c r="I75" s="1033" t="s">
        <v>33</v>
      </c>
      <c r="J75" s="1034">
        <f t="shared" si="2"/>
        <v>0</v>
      </c>
      <c r="K75" s="336" t="s">
        <v>155</v>
      </c>
      <c r="L75" s="18">
        <v>88</v>
      </c>
      <c r="M75" s="1036">
        <v>84</v>
      </c>
      <c r="N75" s="1036">
        <v>71</v>
      </c>
      <c r="O75" s="1036">
        <v>103</v>
      </c>
      <c r="P75" s="659">
        <v>0.61429199999999995</v>
      </c>
      <c r="Q75" s="17" t="s">
        <v>164</v>
      </c>
      <c r="R75" s="331">
        <v>90275000</v>
      </c>
      <c r="S75" s="822" t="s">
        <v>137</v>
      </c>
    </row>
    <row r="76" spans="1:19" ht="154.5" customHeight="1">
      <c r="A76" s="798" t="s">
        <v>225</v>
      </c>
      <c r="B76" s="20" t="s">
        <v>226</v>
      </c>
      <c r="C76" s="1059" t="s">
        <v>76</v>
      </c>
      <c r="D76" s="1059" t="s">
        <v>30</v>
      </c>
      <c r="E76" s="207" t="s">
        <v>227</v>
      </c>
      <c r="F76" s="1082" t="s">
        <v>136</v>
      </c>
      <c r="G76" s="1042"/>
      <c r="H76" s="807">
        <v>56880</v>
      </c>
      <c r="I76" s="1043" t="s">
        <v>33</v>
      </c>
      <c r="J76" s="1068">
        <f t="shared" si="2"/>
        <v>0</v>
      </c>
      <c r="K76" s="336" t="s">
        <v>155</v>
      </c>
      <c r="L76" s="341">
        <v>98</v>
      </c>
      <c r="M76" s="1046">
        <v>84</v>
      </c>
      <c r="N76" s="1046">
        <v>71</v>
      </c>
      <c r="O76" s="1046">
        <v>101</v>
      </c>
      <c r="P76" s="661">
        <v>0.60236400000000001</v>
      </c>
      <c r="Q76" s="341" t="s">
        <v>167</v>
      </c>
      <c r="R76" s="794">
        <v>90275000</v>
      </c>
      <c r="S76" s="822" t="s">
        <v>137</v>
      </c>
    </row>
    <row r="77" spans="1:19" ht="148.5" customHeight="1">
      <c r="A77" s="798" t="s">
        <v>228</v>
      </c>
      <c r="B77" s="20" t="s">
        <v>229</v>
      </c>
      <c r="C77" s="1059" t="s">
        <v>76</v>
      </c>
      <c r="D77" s="1059" t="s">
        <v>30</v>
      </c>
      <c r="E77" s="207" t="s">
        <v>230</v>
      </c>
      <c r="F77" s="1082" t="s">
        <v>136</v>
      </c>
      <c r="G77" s="1042"/>
      <c r="H77" s="807">
        <v>55880</v>
      </c>
      <c r="I77" s="1043" t="s">
        <v>33</v>
      </c>
      <c r="J77" s="1068">
        <f t="shared" si="2"/>
        <v>0</v>
      </c>
      <c r="K77" s="336" t="s">
        <v>155</v>
      </c>
      <c r="L77" s="341">
        <v>98</v>
      </c>
      <c r="M77" s="1046">
        <v>84</v>
      </c>
      <c r="N77" s="1046">
        <v>71</v>
      </c>
      <c r="O77" s="1046">
        <v>101</v>
      </c>
      <c r="P77" s="661">
        <v>0.60236400000000001</v>
      </c>
      <c r="Q77" s="341" t="s">
        <v>167</v>
      </c>
      <c r="R77" s="794">
        <v>90275000</v>
      </c>
      <c r="S77" s="822" t="s">
        <v>137</v>
      </c>
    </row>
    <row r="78" spans="1:19" ht="146.25" customHeight="1">
      <c r="A78" s="798" t="s">
        <v>231</v>
      </c>
      <c r="B78" s="20" t="s">
        <v>232</v>
      </c>
      <c r="C78" s="1040" t="s">
        <v>76</v>
      </c>
      <c r="D78" s="1040" t="s">
        <v>30</v>
      </c>
      <c r="E78" s="207" t="s">
        <v>233</v>
      </c>
      <c r="F78" s="1082" t="s">
        <v>136</v>
      </c>
      <c r="G78" s="1042"/>
      <c r="H78" s="807">
        <v>57497.5</v>
      </c>
      <c r="I78" s="1043" t="s">
        <v>33</v>
      </c>
      <c r="J78" s="1068">
        <f t="shared" si="2"/>
        <v>0</v>
      </c>
      <c r="K78" s="336" t="s">
        <v>155</v>
      </c>
      <c r="L78" s="341">
        <v>98</v>
      </c>
      <c r="M78" s="1046">
        <v>84</v>
      </c>
      <c r="N78" s="1046">
        <v>71</v>
      </c>
      <c r="O78" s="1046">
        <v>101</v>
      </c>
      <c r="P78" s="661">
        <v>0.60236400000000001</v>
      </c>
      <c r="Q78" s="341" t="s">
        <v>167</v>
      </c>
      <c r="R78" s="794">
        <v>90275000</v>
      </c>
      <c r="S78" s="822" t="s">
        <v>137</v>
      </c>
    </row>
    <row r="79" spans="1:19" ht="158.25" customHeight="1" thickBot="1">
      <c r="A79" s="798" t="s">
        <v>234</v>
      </c>
      <c r="B79" s="795" t="s">
        <v>235</v>
      </c>
      <c r="C79" s="1048" t="s">
        <v>76</v>
      </c>
      <c r="D79" s="1048" t="s">
        <v>30</v>
      </c>
      <c r="E79" s="451" t="s">
        <v>236</v>
      </c>
      <c r="F79" s="1073" t="s">
        <v>136</v>
      </c>
      <c r="G79" s="1042"/>
      <c r="H79" s="597">
        <v>57115</v>
      </c>
      <c r="I79" s="1074" t="s">
        <v>33</v>
      </c>
      <c r="J79" s="1083">
        <f t="shared" si="2"/>
        <v>0</v>
      </c>
      <c r="K79" s="336" t="s">
        <v>155</v>
      </c>
      <c r="L79" s="341">
        <v>98</v>
      </c>
      <c r="M79" s="1046">
        <v>84</v>
      </c>
      <c r="N79" s="1046">
        <v>71</v>
      </c>
      <c r="O79" s="1046">
        <v>101</v>
      </c>
      <c r="P79" s="661">
        <v>0.60236400000000001</v>
      </c>
      <c r="Q79" s="341" t="s">
        <v>167</v>
      </c>
      <c r="R79" s="794">
        <v>90275000</v>
      </c>
      <c r="S79" s="822" t="s">
        <v>137</v>
      </c>
    </row>
    <row r="80" spans="1:19" ht="39.950000000000003" customHeight="1" thickBot="1">
      <c r="A80" s="224" t="s">
        <v>237</v>
      </c>
      <c r="B80" s="244"/>
      <c r="C80" s="226"/>
      <c r="D80" s="226"/>
      <c r="E80" s="226"/>
      <c r="F80" s="227"/>
      <c r="G80" s="230"/>
      <c r="H80" s="808"/>
      <c r="I80" s="226"/>
      <c r="J80" s="226"/>
      <c r="K80" s="225"/>
      <c r="L80" s="226"/>
      <c r="M80" s="229"/>
      <c r="N80" s="229"/>
      <c r="O80" s="229"/>
      <c r="P80" s="662"/>
      <c r="Q80" s="803"/>
      <c r="R80" s="227"/>
      <c r="S80" s="328"/>
    </row>
    <row r="81" spans="1:19" ht="177.75" customHeight="1">
      <c r="A81" s="336" t="s">
        <v>238</v>
      </c>
      <c r="B81" s="15" t="s">
        <v>239</v>
      </c>
      <c r="C81" s="1030" t="s">
        <v>76</v>
      </c>
      <c r="D81" s="1030" t="s">
        <v>30</v>
      </c>
      <c r="E81" s="329" t="s">
        <v>240</v>
      </c>
      <c r="F81" s="1030" t="s">
        <v>136</v>
      </c>
      <c r="G81" s="1038"/>
      <c r="H81" s="90">
        <v>6420</v>
      </c>
      <c r="I81" s="1033" t="s">
        <v>33</v>
      </c>
      <c r="J81" s="1084">
        <f>IF(I81="USD",H81*G81,H81*G81*1.3)</f>
        <v>0</v>
      </c>
      <c r="K81" s="1035" t="s">
        <v>82</v>
      </c>
      <c r="L81" s="18">
        <v>6</v>
      </c>
      <c r="M81" s="1036">
        <v>42</v>
      </c>
      <c r="N81" s="1036">
        <v>41</v>
      </c>
      <c r="O81" s="1036">
        <v>32</v>
      </c>
      <c r="P81" s="659">
        <v>5.5104E-2</v>
      </c>
      <c r="Q81" s="1142" t="s">
        <v>238</v>
      </c>
      <c r="R81" s="331">
        <v>90279050</v>
      </c>
      <c r="S81" s="1135" t="s">
        <v>2078</v>
      </c>
    </row>
    <row r="82" spans="1:19" ht="165">
      <c r="A82" s="336" t="s">
        <v>2063</v>
      </c>
      <c r="B82" s="15" t="s">
        <v>2064</v>
      </c>
      <c r="C82" s="1030" t="s">
        <v>76</v>
      </c>
      <c r="D82" s="1030" t="s">
        <v>30</v>
      </c>
      <c r="E82" s="329" t="s">
        <v>2073</v>
      </c>
      <c r="F82" s="1047" t="s">
        <v>136</v>
      </c>
      <c r="G82" s="1038"/>
      <c r="H82" s="1130">
        <v>9530</v>
      </c>
      <c r="I82" s="1131" t="s">
        <v>33</v>
      </c>
      <c r="J82" s="1132">
        <f t="shared" ref="J82:J86" si="3">IF(I82="USD",H82*G82,H82*G82*1.3)</f>
        <v>0</v>
      </c>
      <c r="K82" s="1133" t="s">
        <v>82</v>
      </c>
      <c r="L82" s="18">
        <v>8.25</v>
      </c>
      <c r="M82" s="1134">
        <v>42</v>
      </c>
      <c r="N82" s="1134">
        <v>41</v>
      </c>
      <c r="O82" s="1134">
        <v>30</v>
      </c>
      <c r="P82" s="659">
        <v>5.1659999999999998E-2</v>
      </c>
      <c r="Q82" s="17" t="s">
        <v>2063</v>
      </c>
      <c r="R82" s="331">
        <v>90279050</v>
      </c>
      <c r="S82" s="1135" t="s">
        <v>2078</v>
      </c>
    </row>
    <row r="83" spans="1:19" ht="165">
      <c r="A83" s="336" t="s">
        <v>2065</v>
      </c>
      <c r="B83" s="15" t="s">
        <v>2066</v>
      </c>
      <c r="C83" s="1030" t="s">
        <v>76</v>
      </c>
      <c r="D83" s="1030" t="s">
        <v>30</v>
      </c>
      <c r="E83" s="329" t="s">
        <v>2074</v>
      </c>
      <c r="F83" s="1047" t="s">
        <v>136</v>
      </c>
      <c r="G83" s="1038"/>
      <c r="H83" s="1130">
        <v>9780</v>
      </c>
      <c r="I83" s="1131" t="s">
        <v>33</v>
      </c>
      <c r="J83" s="1132">
        <f t="shared" si="3"/>
        <v>0</v>
      </c>
      <c r="K83" s="1133" t="s">
        <v>82</v>
      </c>
      <c r="L83" s="18">
        <v>9.75</v>
      </c>
      <c r="M83" s="1134">
        <v>42</v>
      </c>
      <c r="N83" s="1134">
        <v>42</v>
      </c>
      <c r="O83" s="1134">
        <v>42</v>
      </c>
      <c r="P83" s="659">
        <v>7.4088000000000001E-2</v>
      </c>
      <c r="Q83" s="17" t="s">
        <v>2065</v>
      </c>
      <c r="R83" s="331">
        <v>90279050</v>
      </c>
      <c r="S83" s="1135" t="s">
        <v>2078</v>
      </c>
    </row>
    <row r="84" spans="1:19" ht="165">
      <c r="A84" s="336" t="s">
        <v>2067</v>
      </c>
      <c r="B84" s="15" t="s">
        <v>2068</v>
      </c>
      <c r="C84" s="1030" t="s">
        <v>76</v>
      </c>
      <c r="D84" s="1030" t="s">
        <v>30</v>
      </c>
      <c r="E84" s="329" t="s">
        <v>2075</v>
      </c>
      <c r="F84" s="1047" t="s">
        <v>136</v>
      </c>
      <c r="G84" s="1038"/>
      <c r="H84" s="1130">
        <v>16200</v>
      </c>
      <c r="I84" s="1131" t="s">
        <v>33</v>
      </c>
      <c r="J84" s="1132">
        <f t="shared" si="3"/>
        <v>0</v>
      </c>
      <c r="K84" s="1133" t="s">
        <v>82</v>
      </c>
      <c r="L84" s="18">
        <v>13</v>
      </c>
      <c r="M84" s="1134">
        <v>42</v>
      </c>
      <c r="N84" s="1134">
        <v>41</v>
      </c>
      <c r="O84" s="1134">
        <v>42</v>
      </c>
      <c r="P84" s="659">
        <v>7.2323999999999999E-2</v>
      </c>
      <c r="Q84" s="17" t="s">
        <v>2067</v>
      </c>
      <c r="R84" s="331">
        <v>90279050</v>
      </c>
      <c r="S84" s="1135" t="s">
        <v>2078</v>
      </c>
    </row>
    <row r="85" spans="1:19" ht="165">
      <c r="A85" s="336" t="s">
        <v>2069</v>
      </c>
      <c r="B85" s="15" t="s">
        <v>2070</v>
      </c>
      <c r="C85" s="1030" t="s">
        <v>76</v>
      </c>
      <c r="D85" s="1030" t="s">
        <v>30</v>
      </c>
      <c r="E85" s="329" t="s">
        <v>2076</v>
      </c>
      <c r="F85" s="1047" t="s">
        <v>136</v>
      </c>
      <c r="G85" s="1038"/>
      <c r="H85" s="1130">
        <v>40600</v>
      </c>
      <c r="I85" s="1131" t="s">
        <v>33</v>
      </c>
      <c r="J85" s="1132">
        <f t="shared" si="3"/>
        <v>0</v>
      </c>
      <c r="K85" s="1133" t="s">
        <v>82</v>
      </c>
      <c r="L85" s="18">
        <v>76.5</v>
      </c>
      <c r="M85" s="1134">
        <v>84</v>
      </c>
      <c r="N85" s="1134">
        <v>71</v>
      </c>
      <c r="O85" s="1134">
        <v>103</v>
      </c>
      <c r="P85" s="659">
        <v>0.61429199999999995</v>
      </c>
      <c r="Q85" s="17" t="s">
        <v>2069</v>
      </c>
      <c r="R85" s="331">
        <v>90279050</v>
      </c>
      <c r="S85" s="1135" t="s">
        <v>2078</v>
      </c>
    </row>
    <row r="86" spans="1:19" ht="165">
      <c r="A86" s="336" t="s">
        <v>2071</v>
      </c>
      <c r="B86" s="15" t="s">
        <v>2072</v>
      </c>
      <c r="C86" s="1030" t="s">
        <v>76</v>
      </c>
      <c r="D86" s="1030" t="s">
        <v>30</v>
      </c>
      <c r="E86" s="330" t="s">
        <v>2077</v>
      </c>
      <c r="F86" s="1047" t="s">
        <v>136</v>
      </c>
      <c r="G86" s="1038"/>
      <c r="H86" s="1139">
        <v>69450</v>
      </c>
      <c r="I86" s="1140" t="s">
        <v>33</v>
      </c>
      <c r="J86" s="1141">
        <f t="shared" si="3"/>
        <v>0</v>
      </c>
      <c r="K86" s="1136" t="s">
        <v>82</v>
      </c>
      <c r="L86" s="332">
        <v>89</v>
      </c>
      <c r="M86" s="1137">
        <v>84</v>
      </c>
      <c r="N86" s="1137">
        <v>71</v>
      </c>
      <c r="O86" s="1137">
        <v>101</v>
      </c>
      <c r="P86" s="666">
        <v>0.60236400000000001</v>
      </c>
      <c r="Q86" s="341" t="s">
        <v>2071</v>
      </c>
      <c r="R86" s="333">
        <v>90279050</v>
      </c>
      <c r="S86" s="1138" t="s">
        <v>2078</v>
      </c>
    </row>
    <row r="87" spans="1:19" ht="244.5" customHeight="1" thickBot="1">
      <c r="A87" s="336" t="s">
        <v>241</v>
      </c>
      <c r="B87" s="15" t="s">
        <v>242</v>
      </c>
      <c r="C87" s="1059" t="s">
        <v>76</v>
      </c>
      <c r="D87" s="1059" t="s">
        <v>30</v>
      </c>
      <c r="E87" s="15" t="s">
        <v>243</v>
      </c>
      <c r="F87" s="1047" t="s">
        <v>136</v>
      </c>
      <c r="G87" s="1038"/>
      <c r="H87" s="589">
        <v>75</v>
      </c>
      <c r="I87" s="1033" t="s">
        <v>33</v>
      </c>
      <c r="J87" s="1085">
        <f t="shared" ref="J87" si="4">IF(I87="USD",H87*G87,H87*G87*1.3)</f>
        <v>0</v>
      </c>
      <c r="K87" s="1086" t="s">
        <v>244</v>
      </c>
      <c r="L87" s="17">
        <v>5</v>
      </c>
      <c r="M87" s="1067">
        <v>41</v>
      </c>
      <c r="N87" s="1067">
        <v>39</v>
      </c>
      <c r="O87" s="1067">
        <v>29</v>
      </c>
      <c r="P87" s="728">
        <v>4.6371000000000002E-2</v>
      </c>
      <c r="Q87" s="1129" t="s">
        <v>241</v>
      </c>
      <c r="R87" s="334">
        <v>90275090</v>
      </c>
      <c r="S87" s="823" t="s">
        <v>46</v>
      </c>
    </row>
    <row r="88" spans="1:19" ht="39.950000000000003" customHeight="1" thickBot="1">
      <c r="A88" s="224" t="s">
        <v>245</v>
      </c>
      <c r="B88" s="225"/>
      <c r="C88" s="226"/>
      <c r="D88" s="226"/>
      <c r="E88" s="225"/>
      <c r="F88" s="227"/>
      <c r="G88" s="230"/>
      <c r="H88" s="808"/>
      <c r="I88" s="226"/>
      <c r="J88" s="226"/>
      <c r="K88" s="225"/>
      <c r="L88" s="226"/>
      <c r="M88" s="229"/>
      <c r="N88" s="229"/>
      <c r="O88" s="229"/>
      <c r="P88" s="662"/>
      <c r="Q88" s="227"/>
      <c r="R88" s="227"/>
      <c r="S88" s="328"/>
    </row>
    <row r="89" spans="1:19" ht="165.75" customHeight="1">
      <c r="A89" s="1037" t="s">
        <v>246</v>
      </c>
      <c r="B89" s="1087" t="s">
        <v>247</v>
      </c>
      <c r="C89" s="1059" t="s">
        <v>58</v>
      </c>
      <c r="D89" s="1059" t="s">
        <v>248</v>
      </c>
      <c r="E89" s="1087" t="s">
        <v>249</v>
      </c>
      <c r="F89" s="1047" t="s">
        <v>136</v>
      </c>
      <c r="G89" s="1038"/>
      <c r="H89" s="820">
        <v>398.5</v>
      </c>
      <c r="I89" s="821" t="s">
        <v>33</v>
      </c>
      <c r="J89" s="1080">
        <f>IF(I89="USD",H89*G89,H89*G89*1.3)</f>
        <v>0</v>
      </c>
      <c r="K89" s="1088" t="s">
        <v>250</v>
      </c>
      <c r="L89" s="1089">
        <v>3.35</v>
      </c>
      <c r="M89" s="1090">
        <v>32.5</v>
      </c>
      <c r="N89" s="1090">
        <v>25</v>
      </c>
      <c r="O89" s="1090">
        <v>18</v>
      </c>
      <c r="P89" s="1091">
        <v>0.01</v>
      </c>
      <c r="Q89" s="1092" t="s">
        <v>246</v>
      </c>
      <c r="R89" s="1049">
        <v>3822900090</v>
      </c>
      <c r="S89" s="876" t="s">
        <v>251</v>
      </c>
    </row>
    <row r="90" spans="1:19" ht="127.5" customHeight="1" thickBot="1">
      <c r="A90" s="390" t="s">
        <v>252</v>
      </c>
      <c r="B90" s="330" t="s">
        <v>253</v>
      </c>
      <c r="C90" s="206" t="s">
        <v>254</v>
      </c>
      <c r="D90" s="1053" t="s">
        <v>255</v>
      </c>
      <c r="E90" s="330" t="s">
        <v>256</v>
      </c>
      <c r="F90" s="1055" t="s">
        <v>136</v>
      </c>
      <c r="G90" s="1038"/>
      <c r="H90" s="1093">
        <v>149</v>
      </c>
      <c r="I90" s="1056" t="s">
        <v>33</v>
      </c>
      <c r="J90" s="1057">
        <f>IF(I90="USD",H90*G90,H90*G90*1.3)</f>
        <v>0</v>
      </c>
      <c r="K90" s="1088" t="s">
        <v>250</v>
      </c>
      <c r="L90" s="1094">
        <v>0.7</v>
      </c>
      <c r="M90" s="1095">
        <v>16</v>
      </c>
      <c r="N90" s="1095">
        <v>24</v>
      </c>
      <c r="O90" s="1095">
        <v>7</v>
      </c>
      <c r="P90" s="877">
        <v>3.0000000000000001E-3</v>
      </c>
      <c r="Q90" s="878" t="s">
        <v>252</v>
      </c>
      <c r="R90" s="879">
        <v>3822900090</v>
      </c>
      <c r="S90" s="880" t="s">
        <v>257</v>
      </c>
    </row>
    <row r="91" spans="1:19" ht="61.5" customHeight="1">
      <c r="A91" s="338" t="s">
        <v>258</v>
      </c>
      <c r="B91" s="19" t="s">
        <v>259</v>
      </c>
      <c r="C91" s="707" t="s">
        <v>260</v>
      </c>
      <c r="D91" s="1096" t="s">
        <v>255</v>
      </c>
      <c r="E91" s="19" t="s">
        <v>2166</v>
      </c>
      <c r="F91" s="1097" t="s">
        <v>136</v>
      </c>
      <c r="G91" s="1038"/>
      <c r="H91" s="1098">
        <v>17500</v>
      </c>
      <c r="I91" s="1099" t="s">
        <v>33</v>
      </c>
      <c r="J91" s="1100">
        <f>IF(I91="USD",H91*G91,H91*G91*1.3)</f>
        <v>0</v>
      </c>
      <c r="K91" s="1101" t="s">
        <v>250</v>
      </c>
      <c r="L91" s="1102">
        <v>27</v>
      </c>
      <c r="M91" s="1103">
        <v>120</v>
      </c>
      <c r="N91" s="1103">
        <v>100</v>
      </c>
      <c r="O91" s="1103">
        <v>60</v>
      </c>
      <c r="P91" s="1104">
        <v>0.72</v>
      </c>
      <c r="Q91" s="881" t="s">
        <v>258</v>
      </c>
      <c r="R91" s="882">
        <v>90275000</v>
      </c>
      <c r="S91" s="883" t="s">
        <v>46</v>
      </c>
    </row>
    <row r="92" spans="1:19" ht="64.5" customHeight="1" thickBot="1">
      <c r="A92" s="708" t="s">
        <v>261</v>
      </c>
      <c r="B92" s="709" t="s">
        <v>262</v>
      </c>
      <c r="C92" s="710" t="s">
        <v>260</v>
      </c>
      <c r="D92" s="1105" t="s">
        <v>255</v>
      </c>
      <c r="E92" s="709" t="s">
        <v>2167</v>
      </c>
      <c r="F92" s="1106" t="s">
        <v>136</v>
      </c>
      <c r="G92" s="1038"/>
      <c r="H92" s="1107">
        <v>17500</v>
      </c>
      <c r="I92" s="1108" t="s">
        <v>33</v>
      </c>
      <c r="J92" s="1109">
        <f>IF(I92="USD",H92*G92,H92*G92*1.3)</f>
        <v>0</v>
      </c>
      <c r="K92" s="1110" t="s">
        <v>250</v>
      </c>
      <c r="L92" s="1111">
        <v>37</v>
      </c>
      <c r="M92" s="1112">
        <v>120</v>
      </c>
      <c r="N92" s="1112">
        <v>100</v>
      </c>
      <c r="O92" s="1112">
        <v>60</v>
      </c>
      <c r="P92" s="1111">
        <v>0.72</v>
      </c>
      <c r="Q92" s="884" t="s">
        <v>261</v>
      </c>
      <c r="R92" s="885">
        <v>90275000</v>
      </c>
      <c r="S92" s="886" t="s">
        <v>46</v>
      </c>
    </row>
    <row r="93" spans="1:19" s="66" customFormat="1" ht="42.75" customHeight="1" thickBot="1">
      <c r="A93" s="224" t="s">
        <v>263</v>
      </c>
      <c r="B93" s="231"/>
      <c r="C93" s="232"/>
      <c r="D93" s="232"/>
      <c r="E93" s="231"/>
      <c r="F93" s="233"/>
      <c r="G93" s="234"/>
      <c r="H93" s="808"/>
      <c r="I93" s="232"/>
      <c r="J93" s="232"/>
      <c r="K93" s="231"/>
      <c r="L93" s="232"/>
      <c r="M93" s="238"/>
      <c r="N93" s="238"/>
      <c r="O93" s="238"/>
      <c r="P93" s="664"/>
      <c r="Q93" s="233"/>
      <c r="R93" s="233"/>
      <c r="S93" s="328"/>
    </row>
    <row r="94" spans="1:19" ht="117" customHeight="1">
      <c r="A94" s="48" t="s">
        <v>264</v>
      </c>
      <c r="B94" s="537" t="s">
        <v>265</v>
      </c>
      <c r="C94" s="52" t="s">
        <v>254</v>
      </c>
      <c r="D94" s="52" t="s">
        <v>112</v>
      </c>
      <c r="E94" s="102" t="s">
        <v>266</v>
      </c>
      <c r="F94" s="50" t="s">
        <v>136</v>
      </c>
      <c r="G94" s="1038"/>
      <c r="H94" s="871">
        <v>450</v>
      </c>
      <c r="I94" s="872" t="s">
        <v>33</v>
      </c>
      <c r="J94" s="858">
        <f t="shared" ref="J94" si="5">IF(I94="USD",H94*G94,H94*G94*1.3)</f>
        <v>0</v>
      </c>
      <c r="K94" s="1088" t="s">
        <v>250</v>
      </c>
      <c r="L94" s="1113">
        <v>0.9</v>
      </c>
      <c r="M94" s="1114">
        <v>37</v>
      </c>
      <c r="N94" s="1114">
        <v>27</v>
      </c>
      <c r="O94" s="1114">
        <v>19</v>
      </c>
      <c r="P94" s="1115">
        <v>1.8981000000000001E-2</v>
      </c>
      <c r="Q94" s="1116" t="s">
        <v>264</v>
      </c>
      <c r="R94" s="1117">
        <v>3822900000</v>
      </c>
      <c r="S94" s="293" t="s">
        <v>267</v>
      </c>
    </row>
    <row r="95" spans="1:19" ht="47.25" customHeight="1">
      <c r="A95" s="530" t="s">
        <v>268</v>
      </c>
      <c r="B95" s="140" t="s">
        <v>269</v>
      </c>
      <c r="C95" s="52" t="s">
        <v>76</v>
      </c>
      <c r="D95" s="52" t="s">
        <v>30</v>
      </c>
      <c r="E95" s="55" t="s">
        <v>269</v>
      </c>
      <c r="F95" s="50" t="s">
        <v>136</v>
      </c>
      <c r="G95" s="1038"/>
      <c r="H95" s="807">
        <v>3360</v>
      </c>
      <c r="I95" s="857" t="s">
        <v>33</v>
      </c>
      <c r="J95" s="858">
        <f>IF(I95="USD",H95*G95,H95*G95*1.3)</f>
        <v>0</v>
      </c>
      <c r="K95" s="120" t="s">
        <v>82</v>
      </c>
      <c r="L95" s="166">
        <v>2.5</v>
      </c>
      <c r="M95" s="873">
        <v>36</v>
      </c>
      <c r="N95" s="873">
        <v>36</v>
      </c>
      <c r="O95" s="873">
        <v>20</v>
      </c>
      <c r="P95" s="874">
        <v>2.5919999999999999E-2</v>
      </c>
      <c r="Q95" s="856" t="s">
        <v>268</v>
      </c>
      <c r="R95" s="157" t="s">
        <v>270</v>
      </c>
      <c r="S95" s="875" t="s">
        <v>46</v>
      </c>
    </row>
    <row r="96" spans="1:19" ht="64.5" customHeight="1">
      <c r="A96" s="116" t="s">
        <v>271</v>
      </c>
      <c r="B96" s="140" t="s">
        <v>272</v>
      </c>
      <c r="C96" s="52" t="s">
        <v>76</v>
      </c>
      <c r="D96" s="52" t="s">
        <v>30</v>
      </c>
      <c r="E96" s="55" t="s">
        <v>273</v>
      </c>
      <c r="F96" s="50" t="s">
        <v>136</v>
      </c>
      <c r="G96" s="1042"/>
      <c r="H96" s="53">
        <v>900</v>
      </c>
      <c r="I96" s="97" t="s">
        <v>33</v>
      </c>
      <c r="J96" s="79">
        <f>IF(I96="USD",H96*G96,H96*G96*1.3)</f>
        <v>0</v>
      </c>
      <c r="K96" s="80" t="s">
        <v>82</v>
      </c>
      <c r="L96" s="81">
        <v>2.5</v>
      </c>
      <c r="M96" s="103">
        <v>36</v>
      </c>
      <c r="N96" s="103">
        <v>36</v>
      </c>
      <c r="O96" s="103">
        <v>20</v>
      </c>
      <c r="P96" s="663">
        <v>2.5919999999999999E-2</v>
      </c>
      <c r="Q96" s="796" t="s">
        <v>271</v>
      </c>
      <c r="R96" s="276" t="s">
        <v>270</v>
      </c>
      <c r="S96" s="834" t="s">
        <v>46</v>
      </c>
    </row>
    <row r="97" spans="1:19" ht="59.25" customHeight="1">
      <c r="A97" s="112" t="s">
        <v>274</v>
      </c>
      <c r="B97" s="56" t="s">
        <v>275</v>
      </c>
      <c r="C97" s="40" t="s">
        <v>76</v>
      </c>
      <c r="D97" s="40" t="s">
        <v>30</v>
      </c>
      <c r="E97" s="99" t="s">
        <v>276</v>
      </c>
      <c r="F97" s="50" t="s">
        <v>136</v>
      </c>
      <c r="G97" s="1038"/>
      <c r="H97" s="41">
        <v>350</v>
      </c>
      <c r="I97" s="59" t="s">
        <v>33</v>
      </c>
      <c r="J97" s="42">
        <f>IF(I97="USD",H97*G97,H97*G97*1.3)</f>
        <v>0</v>
      </c>
      <c r="K97" s="43" t="s">
        <v>82</v>
      </c>
      <c r="L97" s="44">
        <v>0.1</v>
      </c>
      <c r="M97" s="103">
        <v>10</v>
      </c>
      <c r="N97" s="103">
        <v>6</v>
      </c>
      <c r="O97" s="103">
        <v>2</v>
      </c>
      <c r="P97" s="536">
        <v>1.2E-4</v>
      </c>
      <c r="Q97" s="85" t="s">
        <v>274</v>
      </c>
      <c r="R97" s="83" t="s">
        <v>270</v>
      </c>
      <c r="S97" s="833" t="s">
        <v>46</v>
      </c>
    </row>
    <row r="98" spans="1:19" ht="141" customHeight="1">
      <c r="A98" s="706" t="s">
        <v>277</v>
      </c>
      <c r="B98" s="16" t="s">
        <v>278</v>
      </c>
      <c r="C98" s="1059" t="s">
        <v>76</v>
      </c>
      <c r="D98" s="1059" t="s">
        <v>30</v>
      </c>
      <c r="E98" s="15" t="s">
        <v>279</v>
      </c>
      <c r="F98" s="1047" t="s">
        <v>136</v>
      </c>
      <c r="G98" s="1118"/>
      <c r="H98" s="593">
        <v>3860</v>
      </c>
      <c r="I98" s="1051" t="s">
        <v>33</v>
      </c>
      <c r="J98" s="1060">
        <f>IF(I98="USD",H98*G98,H98*G98*1.3)</f>
        <v>0</v>
      </c>
      <c r="K98" s="1086" t="s">
        <v>244</v>
      </c>
      <c r="L98" s="17">
        <v>2.4</v>
      </c>
      <c r="M98" s="1067">
        <v>40</v>
      </c>
      <c r="N98" s="1067">
        <v>38</v>
      </c>
      <c r="O98" s="1067">
        <v>15</v>
      </c>
      <c r="P98" s="660">
        <v>2.2800000000000001E-2</v>
      </c>
      <c r="Q98" s="797" t="s">
        <v>277</v>
      </c>
      <c r="R98" s="373">
        <v>90275090</v>
      </c>
      <c r="S98" s="832" t="s">
        <v>46</v>
      </c>
    </row>
    <row r="99" spans="1:19" ht="86.25" customHeight="1">
      <c r="A99" s="706" t="s">
        <v>280</v>
      </c>
      <c r="B99" s="16" t="s">
        <v>281</v>
      </c>
      <c r="C99" s="1059" t="s">
        <v>76</v>
      </c>
      <c r="D99" s="1059" t="s">
        <v>30</v>
      </c>
      <c r="E99" s="15" t="s">
        <v>282</v>
      </c>
      <c r="F99" s="1047" t="s">
        <v>136</v>
      </c>
      <c r="G99" s="1038"/>
      <c r="H99" s="589">
        <v>1325</v>
      </c>
      <c r="I99" s="1119" t="s">
        <v>33</v>
      </c>
      <c r="J99" s="1120">
        <f t="shared" ref="J99:J100" si="6">IF(I99="USD",H99*G99,H99*G99*1.3)</f>
        <v>0</v>
      </c>
      <c r="K99" s="1121" t="s">
        <v>244</v>
      </c>
      <c r="L99" s="869">
        <v>6.9</v>
      </c>
      <c r="M99" s="1090">
        <v>53</v>
      </c>
      <c r="N99" s="1090">
        <v>39</v>
      </c>
      <c r="O99" s="1090">
        <v>21</v>
      </c>
      <c r="P99" s="687">
        <v>4.3400000000000001E-2</v>
      </c>
      <c r="Q99" s="375" t="s">
        <v>280</v>
      </c>
      <c r="R99" s="870">
        <v>8471500000</v>
      </c>
      <c r="S99" s="835" t="s">
        <v>46</v>
      </c>
    </row>
    <row r="100" spans="1:19" ht="90" customHeight="1" thickBot="1">
      <c r="A100" s="706" t="s">
        <v>283</v>
      </c>
      <c r="B100" s="16" t="s">
        <v>284</v>
      </c>
      <c r="C100" s="1059" t="s">
        <v>76</v>
      </c>
      <c r="D100" s="1059" t="s">
        <v>30</v>
      </c>
      <c r="E100" s="15" t="s">
        <v>285</v>
      </c>
      <c r="F100" s="1047" t="s">
        <v>136</v>
      </c>
      <c r="G100" s="1038"/>
      <c r="H100" s="589">
        <v>1780</v>
      </c>
      <c r="I100" s="1119" t="s">
        <v>33</v>
      </c>
      <c r="J100" s="1120">
        <f t="shared" si="6"/>
        <v>0</v>
      </c>
      <c r="K100" s="1121" t="s">
        <v>244</v>
      </c>
      <c r="L100" s="869">
        <v>3.5</v>
      </c>
      <c r="M100" s="1090">
        <v>52</v>
      </c>
      <c r="N100" s="1090">
        <v>34</v>
      </c>
      <c r="O100" s="1090">
        <v>25</v>
      </c>
      <c r="P100" s="687">
        <v>4.4200000000000003E-2</v>
      </c>
      <c r="Q100" s="374" t="s">
        <v>283</v>
      </c>
      <c r="R100" s="870">
        <v>8471500000</v>
      </c>
      <c r="S100" s="835" t="s">
        <v>46</v>
      </c>
    </row>
    <row r="101" spans="1:19" ht="39.950000000000003" customHeight="1" thickBot="1">
      <c r="A101" s="224" t="s">
        <v>2079</v>
      </c>
      <c r="B101" s="225"/>
      <c r="C101" s="226"/>
      <c r="D101" s="226"/>
      <c r="E101" s="225"/>
      <c r="F101" s="227"/>
      <c r="G101" s="230"/>
      <c r="H101" s="808"/>
      <c r="I101" s="226"/>
      <c r="J101" s="226"/>
      <c r="K101" s="225"/>
      <c r="L101" s="226"/>
      <c r="M101" s="229"/>
      <c r="N101" s="229"/>
      <c r="O101" s="229"/>
      <c r="P101" s="662"/>
      <c r="Q101" s="227"/>
      <c r="R101" s="227"/>
      <c r="S101" s="328"/>
    </row>
    <row r="102" spans="1:19" ht="177" customHeight="1">
      <c r="A102" s="112" t="s">
        <v>310</v>
      </c>
      <c r="B102" s="37" t="s">
        <v>2088</v>
      </c>
      <c r="C102" s="38" t="s">
        <v>76</v>
      </c>
      <c r="D102" s="38" t="s">
        <v>30</v>
      </c>
      <c r="E102" s="109" t="s">
        <v>311</v>
      </c>
      <c r="F102" s="38" t="s">
        <v>136</v>
      </c>
      <c r="G102" s="1038"/>
      <c r="H102" s="593">
        <v>1250</v>
      </c>
      <c r="I102" s="850" t="s">
        <v>33</v>
      </c>
      <c r="J102" s="599">
        <f t="shared" ref="J102:J114" si="7">IF(I102="USD",H102*G102,H102*G102*1.3)</f>
        <v>0</v>
      </c>
      <c r="K102" s="120" t="s">
        <v>90</v>
      </c>
      <c r="L102" s="166" t="s">
        <v>30</v>
      </c>
      <c r="M102" s="166" t="s">
        <v>30</v>
      </c>
      <c r="N102" s="166" t="s">
        <v>30</v>
      </c>
      <c r="O102" s="166" t="s">
        <v>30</v>
      </c>
      <c r="P102" s="854" t="s">
        <v>30</v>
      </c>
      <c r="Q102" s="856" t="s">
        <v>310</v>
      </c>
      <c r="R102" s="157" t="s">
        <v>30</v>
      </c>
      <c r="S102" s="836" t="s">
        <v>46</v>
      </c>
    </row>
    <row r="103" spans="1:19" ht="177" customHeight="1">
      <c r="A103" s="112" t="s">
        <v>312</v>
      </c>
      <c r="B103" s="37" t="s">
        <v>2087</v>
      </c>
      <c r="C103" s="38" t="s">
        <v>76</v>
      </c>
      <c r="D103" s="38" t="s">
        <v>30</v>
      </c>
      <c r="E103" s="109" t="s">
        <v>313</v>
      </c>
      <c r="F103" s="38" t="s">
        <v>136</v>
      </c>
      <c r="G103" s="1038"/>
      <c r="H103" s="593">
        <v>1896</v>
      </c>
      <c r="I103" s="850" t="s">
        <v>33</v>
      </c>
      <c r="J103" s="599">
        <f t="shared" si="7"/>
        <v>0</v>
      </c>
      <c r="K103" s="120" t="s">
        <v>90</v>
      </c>
      <c r="L103" s="166" t="s">
        <v>30</v>
      </c>
      <c r="M103" s="166" t="s">
        <v>30</v>
      </c>
      <c r="N103" s="166" t="s">
        <v>30</v>
      </c>
      <c r="O103" s="166" t="s">
        <v>30</v>
      </c>
      <c r="P103" s="854" t="s">
        <v>30</v>
      </c>
      <c r="Q103" s="856" t="s">
        <v>312</v>
      </c>
      <c r="R103" s="157" t="s">
        <v>30</v>
      </c>
      <c r="S103" s="836" t="s">
        <v>46</v>
      </c>
    </row>
    <row r="104" spans="1:19" ht="177.75" customHeight="1">
      <c r="A104" s="112" t="s">
        <v>314</v>
      </c>
      <c r="B104" s="37" t="s">
        <v>2089</v>
      </c>
      <c r="C104" s="38" t="s">
        <v>76</v>
      </c>
      <c r="D104" s="38" t="s">
        <v>30</v>
      </c>
      <c r="E104" s="109" t="s">
        <v>315</v>
      </c>
      <c r="F104" s="38" t="s">
        <v>136</v>
      </c>
      <c r="G104" s="1038"/>
      <c r="H104" s="593">
        <v>2898</v>
      </c>
      <c r="I104" s="850" t="s">
        <v>33</v>
      </c>
      <c r="J104" s="599">
        <f t="shared" si="7"/>
        <v>0</v>
      </c>
      <c r="K104" s="120" t="s">
        <v>90</v>
      </c>
      <c r="L104" s="166" t="s">
        <v>30</v>
      </c>
      <c r="M104" s="166" t="s">
        <v>30</v>
      </c>
      <c r="N104" s="166" t="s">
        <v>30</v>
      </c>
      <c r="O104" s="166" t="s">
        <v>30</v>
      </c>
      <c r="P104" s="854" t="s">
        <v>30</v>
      </c>
      <c r="Q104" s="856" t="s">
        <v>314</v>
      </c>
      <c r="R104" s="157" t="s">
        <v>30</v>
      </c>
      <c r="S104" s="836" t="s">
        <v>46</v>
      </c>
    </row>
    <row r="105" spans="1:19" ht="177" customHeight="1">
      <c r="A105" s="116" t="s">
        <v>316</v>
      </c>
      <c r="B105" s="49" t="s">
        <v>2090</v>
      </c>
      <c r="C105" s="50" t="s">
        <v>76</v>
      </c>
      <c r="D105" s="50" t="s">
        <v>30</v>
      </c>
      <c r="E105" s="841" t="s">
        <v>317</v>
      </c>
      <c r="F105" s="50" t="s">
        <v>136</v>
      </c>
      <c r="G105" s="1122"/>
      <c r="H105" s="807">
        <v>5676</v>
      </c>
      <c r="I105" s="850" t="s">
        <v>33</v>
      </c>
      <c r="J105" s="599">
        <f>IF(I105="USD",H105*G105,H105*G105*1.3)</f>
        <v>0</v>
      </c>
      <c r="K105" s="120" t="s">
        <v>90</v>
      </c>
      <c r="L105" s="166" t="s">
        <v>30</v>
      </c>
      <c r="M105" s="166" t="s">
        <v>30</v>
      </c>
      <c r="N105" s="166" t="s">
        <v>30</v>
      </c>
      <c r="O105" s="166" t="s">
        <v>30</v>
      </c>
      <c r="P105" s="854" t="s">
        <v>30</v>
      </c>
      <c r="Q105" s="855" t="s">
        <v>316</v>
      </c>
      <c r="R105" s="277" t="s">
        <v>30</v>
      </c>
      <c r="S105" s="836" t="s">
        <v>46</v>
      </c>
    </row>
    <row r="106" spans="1:19" ht="193.5" customHeight="1">
      <c r="A106" s="112" t="s">
        <v>318</v>
      </c>
      <c r="B106" s="37" t="s">
        <v>2091</v>
      </c>
      <c r="C106" s="38" t="s">
        <v>76</v>
      </c>
      <c r="D106" s="38" t="s">
        <v>30</v>
      </c>
      <c r="E106" s="109" t="s">
        <v>319</v>
      </c>
      <c r="F106" s="38" t="s">
        <v>136</v>
      </c>
      <c r="G106" s="1038"/>
      <c r="H106" s="593">
        <v>7800</v>
      </c>
      <c r="I106" s="850" t="s">
        <v>33</v>
      </c>
      <c r="J106" s="599">
        <f t="shared" si="7"/>
        <v>0</v>
      </c>
      <c r="K106" s="120" t="s">
        <v>90</v>
      </c>
      <c r="L106" s="166" t="s">
        <v>30</v>
      </c>
      <c r="M106" s="166" t="s">
        <v>30</v>
      </c>
      <c r="N106" s="166" t="s">
        <v>30</v>
      </c>
      <c r="O106" s="166" t="s">
        <v>30</v>
      </c>
      <c r="P106" s="854" t="s">
        <v>30</v>
      </c>
      <c r="Q106" s="856" t="s">
        <v>318</v>
      </c>
      <c r="R106" s="157" t="s">
        <v>30</v>
      </c>
      <c r="S106" s="836" t="s">
        <v>46</v>
      </c>
    </row>
    <row r="107" spans="1:19" ht="193.5" customHeight="1">
      <c r="A107" s="112" t="s">
        <v>320</v>
      </c>
      <c r="B107" s="37" t="s">
        <v>2095</v>
      </c>
      <c r="C107" s="38" t="s">
        <v>76</v>
      </c>
      <c r="D107" s="38" t="s">
        <v>30</v>
      </c>
      <c r="E107" s="109" t="s">
        <v>321</v>
      </c>
      <c r="F107" s="38" t="s">
        <v>136</v>
      </c>
      <c r="G107" s="1038"/>
      <c r="H107" s="593">
        <v>3150</v>
      </c>
      <c r="I107" s="850" t="s">
        <v>33</v>
      </c>
      <c r="J107" s="599">
        <f t="shared" si="7"/>
        <v>0</v>
      </c>
      <c r="K107" s="120" t="s">
        <v>90</v>
      </c>
      <c r="L107" s="166" t="s">
        <v>30</v>
      </c>
      <c r="M107" s="166" t="s">
        <v>30</v>
      </c>
      <c r="N107" s="166" t="s">
        <v>30</v>
      </c>
      <c r="O107" s="166" t="s">
        <v>30</v>
      </c>
      <c r="P107" s="854" t="s">
        <v>30</v>
      </c>
      <c r="Q107" s="856" t="s">
        <v>320</v>
      </c>
      <c r="R107" s="525" t="s">
        <v>30</v>
      </c>
      <c r="S107" s="836" t="s">
        <v>46</v>
      </c>
    </row>
    <row r="108" spans="1:19" ht="192.75" customHeight="1">
      <c r="A108" s="112" t="s">
        <v>322</v>
      </c>
      <c r="B108" s="37" t="s">
        <v>2096</v>
      </c>
      <c r="C108" s="38" t="s">
        <v>76</v>
      </c>
      <c r="D108" s="38" t="s">
        <v>30</v>
      </c>
      <c r="E108" s="842" t="s">
        <v>323</v>
      </c>
      <c r="F108" s="38" t="s">
        <v>136</v>
      </c>
      <c r="G108" s="1038"/>
      <c r="H108" s="593">
        <v>4500</v>
      </c>
      <c r="I108" s="850" t="s">
        <v>33</v>
      </c>
      <c r="J108" s="599">
        <f t="shared" si="7"/>
        <v>0</v>
      </c>
      <c r="K108" s="120" t="s">
        <v>90</v>
      </c>
      <c r="L108" s="166" t="s">
        <v>30</v>
      </c>
      <c r="M108" s="166" t="s">
        <v>30</v>
      </c>
      <c r="N108" s="166" t="s">
        <v>30</v>
      </c>
      <c r="O108" s="166" t="s">
        <v>30</v>
      </c>
      <c r="P108" s="854" t="s">
        <v>30</v>
      </c>
      <c r="Q108" s="856" t="s">
        <v>322</v>
      </c>
      <c r="R108" s="157" t="s">
        <v>30</v>
      </c>
      <c r="S108" s="836" t="s">
        <v>46</v>
      </c>
    </row>
    <row r="109" spans="1:19" ht="193.5" customHeight="1">
      <c r="A109" s="112" t="s">
        <v>324</v>
      </c>
      <c r="B109" s="37" t="s">
        <v>2097</v>
      </c>
      <c r="C109" s="38" t="s">
        <v>76</v>
      </c>
      <c r="D109" s="38" t="s">
        <v>30</v>
      </c>
      <c r="E109" s="842" t="s">
        <v>325</v>
      </c>
      <c r="F109" s="38" t="s">
        <v>136</v>
      </c>
      <c r="G109" s="1038"/>
      <c r="H109" s="593">
        <v>6840</v>
      </c>
      <c r="I109" s="850" t="s">
        <v>33</v>
      </c>
      <c r="J109" s="599">
        <f t="shared" si="7"/>
        <v>0</v>
      </c>
      <c r="K109" s="120" t="s">
        <v>90</v>
      </c>
      <c r="L109" s="166" t="s">
        <v>30</v>
      </c>
      <c r="M109" s="166" t="s">
        <v>30</v>
      </c>
      <c r="N109" s="166" t="s">
        <v>30</v>
      </c>
      <c r="O109" s="166" t="s">
        <v>30</v>
      </c>
      <c r="P109" s="854" t="s">
        <v>30</v>
      </c>
      <c r="Q109" s="856" t="s">
        <v>324</v>
      </c>
      <c r="R109" s="157" t="s">
        <v>30</v>
      </c>
      <c r="S109" s="836" t="s">
        <v>46</v>
      </c>
    </row>
    <row r="110" spans="1:19" ht="197.25" customHeight="1">
      <c r="A110" s="116" t="s">
        <v>326</v>
      </c>
      <c r="B110" s="49" t="s">
        <v>2098</v>
      </c>
      <c r="C110" s="50" t="s">
        <v>76</v>
      </c>
      <c r="D110" s="50" t="s">
        <v>30</v>
      </c>
      <c r="E110" s="841" t="s">
        <v>327</v>
      </c>
      <c r="F110" s="50" t="s">
        <v>136</v>
      </c>
      <c r="G110" s="1122"/>
      <c r="H110" s="807">
        <v>13878</v>
      </c>
      <c r="I110" s="850" t="s">
        <v>33</v>
      </c>
      <c r="J110" s="599">
        <f>IF(I110="USD",H110*G110,H110*G110*1.3)</f>
        <v>0</v>
      </c>
      <c r="K110" s="120" t="s">
        <v>90</v>
      </c>
      <c r="L110" s="166" t="s">
        <v>30</v>
      </c>
      <c r="M110" s="166" t="s">
        <v>30</v>
      </c>
      <c r="N110" s="166" t="s">
        <v>30</v>
      </c>
      <c r="O110" s="166" t="s">
        <v>30</v>
      </c>
      <c r="P110" s="854" t="s">
        <v>30</v>
      </c>
      <c r="Q110" s="855" t="s">
        <v>326</v>
      </c>
      <c r="R110" s="277" t="s">
        <v>30</v>
      </c>
      <c r="S110" s="836" t="s">
        <v>46</v>
      </c>
    </row>
    <row r="111" spans="1:19" ht="196.5" customHeight="1">
      <c r="A111" s="116" t="s">
        <v>328</v>
      </c>
      <c r="B111" s="37" t="s">
        <v>2099</v>
      </c>
      <c r="C111" s="50" t="s">
        <v>76</v>
      </c>
      <c r="D111" s="50" t="s">
        <v>30</v>
      </c>
      <c r="E111" s="841" t="s">
        <v>329</v>
      </c>
      <c r="F111" s="38" t="s">
        <v>136</v>
      </c>
      <c r="G111" s="1038"/>
      <c r="H111" s="807">
        <v>18504</v>
      </c>
      <c r="I111" s="857" t="s">
        <v>33</v>
      </c>
      <c r="J111" s="858">
        <f t="shared" si="7"/>
        <v>0</v>
      </c>
      <c r="K111" s="158" t="s">
        <v>90</v>
      </c>
      <c r="L111" s="859" t="s">
        <v>30</v>
      </c>
      <c r="M111" s="859" t="s">
        <v>30</v>
      </c>
      <c r="N111" s="859" t="s">
        <v>30</v>
      </c>
      <c r="O111" s="859" t="s">
        <v>30</v>
      </c>
      <c r="P111" s="860" t="s">
        <v>30</v>
      </c>
      <c r="Q111" s="855" t="s">
        <v>330</v>
      </c>
      <c r="R111" s="277" t="s">
        <v>30</v>
      </c>
      <c r="S111" s="836" t="s">
        <v>46</v>
      </c>
    </row>
    <row r="112" spans="1:19" ht="213" customHeight="1">
      <c r="A112" s="112" t="s">
        <v>331</v>
      </c>
      <c r="B112" s="37" t="s">
        <v>2092</v>
      </c>
      <c r="C112" s="38" t="s">
        <v>76</v>
      </c>
      <c r="D112" s="38" t="s">
        <v>30</v>
      </c>
      <c r="E112" s="109" t="s">
        <v>332</v>
      </c>
      <c r="F112" s="38" t="s">
        <v>136</v>
      </c>
      <c r="G112" s="1038"/>
      <c r="H112" s="593">
        <v>3400</v>
      </c>
      <c r="I112" s="850" t="s">
        <v>33</v>
      </c>
      <c r="J112" s="858">
        <f t="shared" si="7"/>
        <v>0</v>
      </c>
      <c r="K112" s="120" t="s">
        <v>90</v>
      </c>
      <c r="L112" s="166" t="s">
        <v>30</v>
      </c>
      <c r="M112" s="166" t="s">
        <v>30</v>
      </c>
      <c r="N112" s="166" t="s">
        <v>30</v>
      </c>
      <c r="O112" s="166" t="s">
        <v>30</v>
      </c>
      <c r="P112" s="854" t="s">
        <v>30</v>
      </c>
      <c r="Q112" s="856" t="s">
        <v>331</v>
      </c>
      <c r="R112" s="525" t="s">
        <v>30</v>
      </c>
      <c r="S112" s="836" t="s">
        <v>46</v>
      </c>
    </row>
    <row r="113" spans="1:19" ht="211.5" customHeight="1">
      <c r="A113" s="112" t="s">
        <v>333</v>
      </c>
      <c r="B113" s="37" t="s">
        <v>2093</v>
      </c>
      <c r="C113" s="38" t="s">
        <v>76</v>
      </c>
      <c r="D113" s="38" t="s">
        <v>30</v>
      </c>
      <c r="E113" s="842" t="s">
        <v>334</v>
      </c>
      <c r="F113" s="38" t="s">
        <v>136</v>
      </c>
      <c r="G113" s="1038"/>
      <c r="H113" s="593">
        <v>5184</v>
      </c>
      <c r="I113" s="850" t="s">
        <v>33</v>
      </c>
      <c r="J113" s="599">
        <f t="shared" si="7"/>
        <v>0</v>
      </c>
      <c r="K113" s="120" t="s">
        <v>90</v>
      </c>
      <c r="L113" s="166" t="s">
        <v>30</v>
      </c>
      <c r="M113" s="166" t="s">
        <v>30</v>
      </c>
      <c r="N113" s="166" t="s">
        <v>30</v>
      </c>
      <c r="O113" s="166" t="s">
        <v>30</v>
      </c>
      <c r="P113" s="854" t="s">
        <v>30</v>
      </c>
      <c r="Q113" s="856" t="s">
        <v>333</v>
      </c>
      <c r="R113" s="157" t="s">
        <v>30</v>
      </c>
      <c r="S113" s="836" t="s">
        <v>46</v>
      </c>
    </row>
    <row r="114" spans="1:19" ht="213" customHeight="1">
      <c r="A114" s="112" t="s">
        <v>335</v>
      </c>
      <c r="B114" s="37" t="s">
        <v>2094</v>
      </c>
      <c r="C114" s="38" t="s">
        <v>76</v>
      </c>
      <c r="D114" s="38" t="s">
        <v>30</v>
      </c>
      <c r="E114" s="842" t="s">
        <v>336</v>
      </c>
      <c r="F114" s="38" t="s">
        <v>136</v>
      </c>
      <c r="G114" s="1038"/>
      <c r="H114" s="593">
        <v>7902</v>
      </c>
      <c r="I114" s="850" t="s">
        <v>33</v>
      </c>
      <c r="J114" s="599">
        <f t="shared" si="7"/>
        <v>0</v>
      </c>
      <c r="K114" s="120" t="s">
        <v>90</v>
      </c>
      <c r="L114" s="166" t="s">
        <v>30</v>
      </c>
      <c r="M114" s="166" t="s">
        <v>30</v>
      </c>
      <c r="N114" s="166" t="s">
        <v>30</v>
      </c>
      <c r="O114" s="166" t="s">
        <v>30</v>
      </c>
      <c r="P114" s="854" t="s">
        <v>30</v>
      </c>
      <c r="Q114" s="856" t="s">
        <v>335</v>
      </c>
      <c r="R114" s="157" t="s">
        <v>30</v>
      </c>
      <c r="S114" s="836" t="s">
        <v>46</v>
      </c>
    </row>
    <row r="115" spans="1:19" ht="212.25" customHeight="1">
      <c r="A115" s="112" t="s">
        <v>337</v>
      </c>
      <c r="B115" s="37" t="s">
        <v>2100</v>
      </c>
      <c r="C115" s="38" t="s">
        <v>76</v>
      </c>
      <c r="D115" s="38" t="s">
        <v>30</v>
      </c>
      <c r="E115" s="842" t="s">
        <v>338</v>
      </c>
      <c r="F115" s="38" t="s">
        <v>136</v>
      </c>
      <c r="G115" s="1118"/>
      <c r="H115" s="593">
        <v>15673</v>
      </c>
      <c r="I115" s="850" t="s">
        <v>33</v>
      </c>
      <c r="J115" s="599">
        <f t="shared" ref="J115" si="8">IF(I115="USD",H115*G115,H115*G115*1.3)</f>
        <v>0</v>
      </c>
      <c r="K115" s="120" t="s">
        <v>90</v>
      </c>
      <c r="L115" s="166" t="s">
        <v>30</v>
      </c>
      <c r="M115" s="166" t="s">
        <v>30</v>
      </c>
      <c r="N115" s="166" t="s">
        <v>30</v>
      </c>
      <c r="O115" s="166" t="s">
        <v>30</v>
      </c>
      <c r="P115" s="854" t="s">
        <v>30</v>
      </c>
      <c r="Q115" s="856" t="s">
        <v>337</v>
      </c>
      <c r="R115" s="157" t="s">
        <v>30</v>
      </c>
      <c r="S115" s="836" t="s">
        <v>46</v>
      </c>
    </row>
    <row r="116" spans="1:19" ht="215.25" customHeight="1" thickBot="1">
      <c r="A116" s="121" t="s">
        <v>339</v>
      </c>
      <c r="B116" s="24" t="s">
        <v>2101</v>
      </c>
      <c r="C116" s="28" t="s">
        <v>76</v>
      </c>
      <c r="D116" s="28" t="s">
        <v>30</v>
      </c>
      <c r="E116" s="843" t="s">
        <v>340</v>
      </c>
      <c r="F116" s="28" t="s">
        <v>136</v>
      </c>
      <c r="G116" s="1042"/>
      <c r="H116" s="861">
        <v>20898</v>
      </c>
      <c r="I116" s="862" t="s">
        <v>33</v>
      </c>
      <c r="J116" s="863">
        <f t="shared" ref="J116" si="9">IF(I116="USD",H116*G116,H116*G116*1.3)</f>
        <v>0</v>
      </c>
      <c r="K116" s="864" t="s">
        <v>90</v>
      </c>
      <c r="L116" s="865" t="s">
        <v>30</v>
      </c>
      <c r="M116" s="865" t="s">
        <v>30</v>
      </c>
      <c r="N116" s="865" t="s">
        <v>30</v>
      </c>
      <c r="O116" s="865" t="s">
        <v>30</v>
      </c>
      <c r="P116" s="866" t="s">
        <v>30</v>
      </c>
      <c r="Q116" s="867" t="s">
        <v>341</v>
      </c>
      <c r="R116" s="868" t="s">
        <v>30</v>
      </c>
      <c r="S116" s="836" t="s">
        <v>46</v>
      </c>
    </row>
    <row r="117" spans="1:19" ht="39.950000000000003" customHeight="1" thickBot="1">
      <c r="A117" s="224" t="s">
        <v>2080</v>
      </c>
      <c r="B117" s="225"/>
      <c r="C117" s="226"/>
      <c r="D117" s="226"/>
      <c r="E117" s="225"/>
      <c r="F117" s="227"/>
      <c r="G117" s="230"/>
      <c r="H117" s="808"/>
      <c r="I117" s="226"/>
      <c r="J117" s="226"/>
      <c r="K117" s="225"/>
      <c r="L117" s="226"/>
      <c r="M117" s="229"/>
      <c r="N117" s="229"/>
      <c r="O117" s="229"/>
      <c r="P117" s="662"/>
      <c r="Q117" s="227"/>
      <c r="R117" s="227"/>
      <c r="S117" s="328"/>
    </row>
    <row r="118" spans="1:19" ht="315" customHeight="1">
      <c r="A118" s="449" t="s">
        <v>286</v>
      </c>
      <c r="B118" s="1164" t="s">
        <v>287</v>
      </c>
      <c r="C118" s="68" t="s">
        <v>76</v>
      </c>
      <c r="D118" s="68" t="s">
        <v>30</v>
      </c>
      <c r="E118" s="1165" t="s">
        <v>288</v>
      </c>
      <c r="F118" s="68" t="s">
        <v>136</v>
      </c>
      <c r="G118" s="1032"/>
      <c r="H118" s="596">
        <v>0.9</v>
      </c>
      <c r="I118" s="845" t="s">
        <v>33</v>
      </c>
      <c r="J118" s="846">
        <f t="shared" ref="J118:J120" si="10">IF(I118="USD",H118*G118,H118*G118*1.3)</f>
        <v>0</v>
      </c>
      <c r="K118" s="847" t="s">
        <v>30</v>
      </c>
      <c r="L118" s="67" t="s">
        <v>30</v>
      </c>
      <c r="M118" s="67" t="s">
        <v>30</v>
      </c>
      <c r="N118" s="67" t="s">
        <v>30</v>
      </c>
      <c r="O118" s="67" t="s">
        <v>30</v>
      </c>
      <c r="P118" s="848" t="s">
        <v>30</v>
      </c>
      <c r="Q118" s="1166" t="s">
        <v>286</v>
      </c>
      <c r="R118" s="283" t="s">
        <v>30</v>
      </c>
      <c r="S118" s="1167" t="s">
        <v>46</v>
      </c>
    </row>
    <row r="119" spans="1:19" ht="316.5" customHeight="1">
      <c r="A119" s="110" t="s">
        <v>289</v>
      </c>
      <c r="B119" s="838" t="s">
        <v>290</v>
      </c>
      <c r="C119" s="76" t="s">
        <v>76</v>
      </c>
      <c r="D119" s="76" t="s">
        <v>30</v>
      </c>
      <c r="E119" s="840" t="s">
        <v>291</v>
      </c>
      <c r="F119" s="38" t="s">
        <v>136</v>
      </c>
      <c r="G119" s="1038"/>
      <c r="H119" s="593">
        <v>1.2</v>
      </c>
      <c r="I119" s="850" t="s">
        <v>33</v>
      </c>
      <c r="J119" s="599">
        <f t="shared" si="10"/>
        <v>0</v>
      </c>
      <c r="K119" s="851" t="s">
        <v>30</v>
      </c>
      <c r="L119" s="37" t="s">
        <v>30</v>
      </c>
      <c r="M119" s="37" t="s">
        <v>30</v>
      </c>
      <c r="N119" s="37" t="s">
        <v>30</v>
      </c>
      <c r="O119" s="37" t="s">
        <v>30</v>
      </c>
      <c r="P119" s="852" t="s">
        <v>30</v>
      </c>
      <c r="Q119" s="849" t="s">
        <v>289</v>
      </c>
      <c r="R119" s="281" t="s">
        <v>30</v>
      </c>
      <c r="S119" s="836" t="s">
        <v>46</v>
      </c>
    </row>
    <row r="120" spans="1:19" ht="321" customHeight="1">
      <c r="A120" s="110" t="s">
        <v>292</v>
      </c>
      <c r="B120" s="838" t="s">
        <v>293</v>
      </c>
      <c r="C120" s="76" t="s">
        <v>76</v>
      </c>
      <c r="D120" s="76" t="s">
        <v>30</v>
      </c>
      <c r="E120" s="839" t="s">
        <v>294</v>
      </c>
      <c r="F120" s="38" t="s">
        <v>136</v>
      </c>
      <c r="G120" s="1038"/>
      <c r="H120" s="593">
        <v>1.5</v>
      </c>
      <c r="I120" s="850" t="s">
        <v>33</v>
      </c>
      <c r="J120" s="599">
        <f t="shared" si="10"/>
        <v>0</v>
      </c>
      <c r="K120" s="604" t="s">
        <v>30</v>
      </c>
      <c r="L120" s="37" t="s">
        <v>30</v>
      </c>
      <c r="M120" s="37" t="s">
        <v>30</v>
      </c>
      <c r="N120" s="37" t="s">
        <v>30</v>
      </c>
      <c r="O120" s="37" t="s">
        <v>30</v>
      </c>
      <c r="P120" s="852" t="s">
        <v>30</v>
      </c>
      <c r="Q120" s="849" t="s">
        <v>292</v>
      </c>
      <c r="R120" s="281" t="s">
        <v>30</v>
      </c>
      <c r="S120" s="836" t="s">
        <v>46</v>
      </c>
    </row>
    <row r="121" spans="1:19" ht="279.75" customHeight="1">
      <c r="A121" s="116" t="s">
        <v>295</v>
      </c>
      <c r="B121" s="49" t="s">
        <v>2102</v>
      </c>
      <c r="C121" s="50" t="s">
        <v>76</v>
      </c>
      <c r="D121" s="50" t="s">
        <v>30</v>
      </c>
      <c r="E121" s="841" t="s">
        <v>296</v>
      </c>
      <c r="F121" s="50" t="s">
        <v>136</v>
      </c>
      <c r="G121" s="1042"/>
      <c r="H121" s="807">
        <v>2484</v>
      </c>
      <c r="I121" s="850" t="s">
        <v>33</v>
      </c>
      <c r="J121" s="853">
        <f t="shared" ref="J121:J130" si="11">IF(I121="USD",H121*G121,H121*G121*1.3)</f>
        <v>0</v>
      </c>
      <c r="K121" s="37" t="s">
        <v>90</v>
      </c>
      <c r="L121" s="166" t="s">
        <v>30</v>
      </c>
      <c r="M121" s="166" t="s">
        <v>30</v>
      </c>
      <c r="N121" s="166" t="s">
        <v>30</v>
      </c>
      <c r="O121" s="166" t="s">
        <v>30</v>
      </c>
      <c r="P121" s="854" t="s">
        <v>30</v>
      </c>
      <c r="Q121" s="855" t="s">
        <v>297</v>
      </c>
      <c r="R121" s="277" t="s">
        <v>30</v>
      </c>
      <c r="S121" s="836" t="s">
        <v>46</v>
      </c>
    </row>
    <row r="122" spans="1:19" ht="283.5" customHeight="1">
      <c r="A122" s="116" t="s">
        <v>298</v>
      </c>
      <c r="B122" s="49" t="s">
        <v>2103</v>
      </c>
      <c r="C122" s="50" t="s">
        <v>76</v>
      </c>
      <c r="D122" s="50" t="s">
        <v>30</v>
      </c>
      <c r="E122" s="841" t="s">
        <v>296</v>
      </c>
      <c r="F122" s="50" t="s">
        <v>136</v>
      </c>
      <c r="G122" s="1042"/>
      <c r="H122" s="807">
        <v>6895</v>
      </c>
      <c r="I122" s="850" t="s">
        <v>33</v>
      </c>
      <c r="J122" s="853">
        <f t="shared" si="11"/>
        <v>0</v>
      </c>
      <c r="K122" s="37" t="s">
        <v>90</v>
      </c>
      <c r="L122" s="166" t="s">
        <v>30</v>
      </c>
      <c r="M122" s="166" t="s">
        <v>30</v>
      </c>
      <c r="N122" s="166" t="s">
        <v>30</v>
      </c>
      <c r="O122" s="166" t="s">
        <v>30</v>
      </c>
      <c r="P122" s="854" t="s">
        <v>30</v>
      </c>
      <c r="Q122" s="855" t="s">
        <v>299</v>
      </c>
      <c r="R122" s="277" t="s">
        <v>30</v>
      </c>
      <c r="S122" s="836" t="s">
        <v>46</v>
      </c>
    </row>
    <row r="123" spans="1:19" ht="272.25" customHeight="1">
      <c r="A123" s="116" t="s">
        <v>300</v>
      </c>
      <c r="B123" s="49" t="s">
        <v>2104</v>
      </c>
      <c r="C123" s="50" t="s">
        <v>76</v>
      </c>
      <c r="D123" s="50" t="s">
        <v>30</v>
      </c>
      <c r="E123" s="841" t="s">
        <v>296</v>
      </c>
      <c r="F123" s="50" t="s">
        <v>136</v>
      </c>
      <c r="G123" s="1042"/>
      <c r="H123" s="807">
        <v>2484</v>
      </c>
      <c r="I123" s="850" t="s">
        <v>33</v>
      </c>
      <c r="J123" s="853">
        <f t="shared" si="11"/>
        <v>0</v>
      </c>
      <c r="K123" s="37" t="s">
        <v>90</v>
      </c>
      <c r="L123" s="166" t="s">
        <v>30</v>
      </c>
      <c r="M123" s="166" t="s">
        <v>30</v>
      </c>
      <c r="N123" s="166" t="s">
        <v>30</v>
      </c>
      <c r="O123" s="166" t="s">
        <v>30</v>
      </c>
      <c r="P123" s="854" t="s">
        <v>30</v>
      </c>
      <c r="Q123" s="855" t="s">
        <v>301</v>
      </c>
      <c r="R123" s="277" t="s">
        <v>30</v>
      </c>
      <c r="S123" s="836" t="s">
        <v>46</v>
      </c>
    </row>
    <row r="124" spans="1:19" ht="275.25" customHeight="1">
      <c r="A124" s="116" t="s">
        <v>302</v>
      </c>
      <c r="B124" s="49" t="s">
        <v>2105</v>
      </c>
      <c r="C124" s="50" t="s">
        <v>76</v>
      </c>
      <c r="D124" s="50" t="s">
        <v>30</v>
      </c>
      <c r="E124" s="841" t="s">
        <v>296</v>
      </c>
      <c r="F124" s="50" t="s">
        <v>136</v>
      </c>
      <c r="G124" s="1042"/>
      <c r="H124" s="807">
        <v>6895</v>
      </c>
      <c r="I124" s="850" t="s">
        <v>33</v>
      </c>
      <c r="J124" s="853">
        <f t="shared" si="11"/>
        <v>0</v>
      </c>
      <c r="K124" s="37" t="s">
        <v>90</v>
      </c>
      <c r="L124" s="166" t="s">
        <v>30</v>
      </c>
      <c r="M124" s="166" t="s">
        <v>30</v>
      </c>
      <c r="N124" s="166" t="s">
        <v>30</v>
      </c>
      <c r="O124" s="166" t="s">
        <v>30</v>
      </c>
      <c r="P124" s="854" t="s">
        <v>30</v>
      </c>
      <c r="Q124" s="855" t="s">
        <v>303</v>
      </c>
      <c r="R124" s="277" t="s">
        <v>30</v>
      </c>
      <c r="S124" s="836" t="s">
        <v>46</v>
      </c>
    </row>
    <row r="125" spans="1:19" ht="282" customHeight="1">
      <c r="A125" s="116" t="s">
        <v>304</v>
      </c>
      <c r="B125" s="49" t="s">
        <v>2106</v>
      </c>
      <c r="C125" s="50" t="s">
        <v>76</v>
      </c>
      <c r="D125" s="50" t="s">
        <v>30</v>
      </c>
      <c r="E125" s="841" t="s">
        <v>296</v>
      </c>
      <c r="F125" s="50" t="s">
        <v>136</v>
      </c>
      <c r="G125" s="1042"/>
      <c r="H125" s="807">
        <v>3790</v>
      </c>
      <c r="I125" s="850" t="s">
        <v>33</v>
      </c>
      <c r="J125" s="853">
        <f t="shared" si="11"/>
        <v>0</v>
      </c>
      <c r="K125" s="37" t="s">
        <v>90</v>
      </c>
      <c r="L125" s="166" t="s">
        <v>30</v>
      </c>
      <c r="M125" s="166" t="s">
        <v>30</v>
      </c>
      <c r="N125" s="166" t="s">
        <v>30</v>
      </c>
      <c r="O125" s="166" t="s">
        <v>30</v>
      </c>
      <c r="P125" s="854" t="s">
        <v>30</v>
      </c>
      <c r="Q125" s="855" t="s">
        <v>304</v>
      </c>
      <c r="R125" s="277" t="s">
        <v>30</v>
      </c>
      <c r="S125" s="836" t="s">
        <v>46</v>
      </c>
    </row>
    <row r="126" spans="1:19" ht="277.5" customHeight="1">
      <c r="A126" s="116" t="s">
        <v>305</v>
      </c>
      <c r="B126" s="49" t="s">
        <v>2107</v>
      </c>
      <c r="C126" s="50" t="s">
        <v>76</v>
      </c>
      <c r="D126" s="50" t="s">
        <v>30</v>
      </c>
      <c r="E126" s="841" t="s">
        <v>296</v>
      </c>
      <c r="F126" s="50" t="s">
        <v>136</v>
      </c>
      <c r="G126" s="1042"/>
      <c r="H126" s="807">
        <v>10500</v>
      </c>
      <c r="I126" s="850" t="s">
        <v>33</v>
      </c>
      <c r="J126" s="853">
        <f t="shared" si="11"/>
        <v>0</v>
      </c>
      <c r="K126" s="37" t="s">
        <v>90</v>
      </c>
      <c r="L126" s="166" t="s">
        <v>30</v>
      </c>
      <c r="M126" s="166" t="s">
        <v>30</v>
      </c>
      <c r="N126" s="166" t="s">
        <v>30</v>
      </c>
      <c r="O126" s="166" t="s">
        <v>30</v>
      </c>
      <c r="P126" s="854" t="s">
        <v>30</v>
      </c>
      <c r="Q126" s="855" t="s">
        <v>305</v>
      </c>
      <c r="R126" s="277" t="s">
        <v>30</v>
      </c>
      <c r="S126" s="836" t="s">
        <v>46</v>
      </c>
    </row>
    <row r="127" spans="1:19" ht="277.5" customHeight="1">
      <c r="A127" s="116" t="s">
        <v>306</v>
      </c>
      <c r="B127" s="49" t="s">
        <v>2108</v>
      </c>
      <c r="C127" s="50" t="s">
        <v>76</v>
      </c>
      <c r="D127" s="50" t="s">
        <v>30</v>
      </c>
      <c r="E127" s="841" t="s">
        <v>296</v>
      </c>
      <c r="F127" s="50" t="s">
        <v>136</v>
      </c>
      <c r="G127" s="1042"/>
      <c r="H127" s="807">
        <v>7436</v>
      </c>
      <c r="I127" s="850" t="s">
        <v>33</v>
      </c>
      <c r="J127" s="853">
        <f t="shared" si="11"/>
        <v>0</v>
      </c>
      <c r="K127" s="37" t="s">
        <v>90</v>
      </c>
      <c r="L127" s="166" t="s">
        <v>30</v>
      </c>
      <c r="M127" s="166" t="s">
        <v>30</v>
      </c>
      <c r="N127" s="166" t="s">
        <v>30</v>
      </c>
      <c r="O127" s="166" t="s">
        <v>30</v>
      </c>
      <c r="P127" s="854" t="s">
        <v>30</v>
      </c>
      <c r="Q127" s="855" t="s">
        <v>306</v>
      </c>
      <c r="R127" s="277" t="s">
        <v>30</v>
      </c>
      <c r="S127" s="836" t="s">
        <v>46</v>
      </c>
    </row>
    <row r="128" spans="1:19" ht="271.5" customHeight="1">
      <c r="A128" s="116" t="s">
        <v>307</v>
      </c>
      <c r="B128" s="49" t="s">
        <v>2109</v>
      </c>
      <c r="C128" s="50" t="s">
        <v>76</v>
      </c>
      <c r="D128" s="50" t="s">
        <v>30</v>
      </c>
      <c r="E128" s="841" t="s">
        <v>296</v>
      </c>
      <c r="F128" s="50" t="s">
        <v>136</v>
      </c>
      <c r="G128" s="1042"/>
      <c r="H128" s="807">
        <v>20846</v>
      </c>
      <c r="I128" s="850" t="s">
        <v>33</v>
      </c>
      <c r="J128" s="853">
        <f t="shared" si="11"/>
        <v>0</v>
      </c>
      <c r="K128" s="37" t="s">
        <v>90</v>
      </c>
      <c r="L128" s="166" t="s">
        <v>30</v>
      </c>
      <c r="M128" s="166" t="s">
        <v>30</v>
      </c>
      <c r="N128" s="166" t="s">
        <v>30</v>
      </c>
      <c r="O128" s="166" t="s">
        <v>30</v>
      </c>
      <c r="P128" s="854" t="s">
        <v>30</v>
      </c>
      <c r="Q128" s="855" t="s">
        <v>307</v>
      </c>
      <c r="R128" s="277" t="s">
        <v>30</v>
      </c>
      <c r="S128" s="836" t="s">
        <v>46</v>
      </c>
    </row>
    <row r="129" spans="1:19" ht="280.5" customHeight="1">
      <c r="A129" s="112" t="s">
        <v>308</v>
      </c>
      <c r="B129" s="37" t="s">
        <v>2110</v>
      </c>
      <c r="C129" s="50" t="s">
        <v>76</v>
      </c>
      <c r="D129" s="50" t="s">
        <v>30</v>
      </c>
      <c r="E129" s="841" t="s">
        <v>296</v>
      </c>
      <c r="F129" s="50" t="s">
        <v>136</v>
      </c>
      <c r="G129" s="1118"/>
      <c r="H129" s="593">
        <v>10218</v>
      </c>
      <c r="I129" s="850" t="s">
        <v>33</v>
      </c>
      <c r="J129" s="853">
        <f t="shared" si="11"/>
        <v>0</v>
      </c>
      <c r="K129" s="37" t="s">
        <v>90</v>
      </c>
      <c r="L129" s="166" t="s">
        <v>30</v>
      </c>
      <c r="M129" s="166" t="s">
        <v>30</v>
      </c>
      <c r="N129" s="166" t="s">
        <v>30</v>
      </c>
      <c r="O129" s="166" t="s">
        <v>30</v>
      </c>
      <c r="P129" s="854" t="s">
        <v>30</v>
      </c>
      <c r="Q129" s="856" t="s">
        <v>308</v>
      </c>
      <c r="R129" s="157" t="s">
        <v>30</v>
      </c>
      <c r="S129" s="836" t="s">
        <v>46</v>
      </c>
    </row>
    <row r="130" spans="1:19" ht="282.75" customHeight="1" thickBot="1">
      <c r="A130" s="528" t="s">
        <v>309</v>
      </c>
      <c r="B130" s="101" t="s">
        <v>2111</v>
      </c>
      <c r="C130" s="60" t="s">
        <v>76</v>
      </c>
      <c r="D130" s="60" t="s">
        <v>30</v>
      </c>
      <c r="E130" s="1168" t="s">
        <v>296</v>
      </c>
      <c r="F130" s="60" t="s">
        <v>136</v>
      </c>
      <c r="G130" s="1050"/>
      <c r="H130" s="597">
        <v>27795</v>
      </c>
      <c r="I130" s="1169" t="s">
        <v>33</v>
      </c>
      <c r="J130" s="1170">
        <f t="shared" si="11"/>
        <v>0</v>
      </c>
      <c r="K130" s="101" t="s">
        <v>90</v>
      </c>
      <c r="L130" s="1171" t="s">
        <v>30</v>
      </c>
      <c r="M130" s="1171" t="s">
        <v>30</v>
      </c>
      <c r="N130" s="1171" t="s">
        <v>30</v>
      </c>
      <c r="O130" s="1171" t="s">
        <v>30</v>
      </c>
      <c r="P130" s="1172" t="s">
        <v>30</v>
      </c>
      <c r="Q130" s="1173" t="s">
        <v>309</v>
      </c>
      <c r="R130" s="282" t="s">
        <v>30</v>
      </c>
      <c r="S130" s="1174" t="s">
        <v>46</v>
      </c>
    </row>
    <row r="131" spans="1:19" ht="45" customHeight="1" thickBot="1">
      <c r="A131" s="1160" t="s">
        <v>342</v>
      </c>
      <c r="B131" s="801"/>
      <c r="C131" s="800"/>
      <c r="D131" s="800"/>
      <c r="E131" s="801"/>
      <c r="F131" s="1161"/>
      <c r="G131" s="1162"/>
      <c r="H131" s="844"/>
      <c r="I131" s="800"/>
      <c r="J131" s="800"/>
      <c r="K131" s="801"/>
      <c r="L131" s="800"/>
      <c r="M131" s="800"/>
      <c r="N131" s="800"/>
      <c r="O131" s="800"/>
      <c r="P131" s="802"/>
      <c r="Q131" s="1161"/>
      <c r="R131" s="1161"/>
      <c r="S131" s="1163"/>
    </row>
    <row r="132" spans="1:19" ht="39.950000000000003" customHeight="1" thickBot="1">
      <c r="A132" s="224" t="s">
        <v>343</v>
      </c>
      <c r="B132" s="225"/>
      <c r="C132" s="226"/>
      <c r="D132" s="226"/>
      <c r="E132" s="225"/>
      <c r="F132" s="227"/>
      <c r="G132" s="230"/>
      <c r="H132" s="808"/>
      <c r="I132" s="226"/>
      <c r="J132" s="226"/>
      <c r="K132" s="225"/>
      <c r="L132" s="226"/>
      <c r="M132" s="226"/>
      <c r="N132" s="226"/>
      <c r="O132" s="226"/>
      <c r="P132" s="662"/>
      <c r="Q132" s="227"/>
      <c r="R132" s="227"/>
      <c r="S132" s="328"/>
    </row>
    <row r="133" spans="1:19" ht="86.25" customHeight="1" thickBot="1">
      <c r="A133" s="121">
        <v>106749</v>
      </c>
      <c r="B133" s="24" t="s">
        <v>344</v>
      </c>
      <c r="C133" s="28" t="s">
        <v>345</v>
      </c>
      <c r="D133" s="421" t="s">
        <v>248</v>
      </c>
      <c r="E133" s="29" t="s">
        <v>346</v>
      </c>
      <c r="F133" s="28" t="s">
        <v>347</v>
      </c>
      <c r="G133" s="1038"/>
      <c r="H133" s="143">
        <v>92.5</v>
      </c>
      <c r="I133" s="144" t="s">
        <v>33</v>
      </c>
      <c r="J133" s="32">
        <f>IF(I133="USD",H133*G133,H133*G133*1.3)</f>
        <v>0</v>
      </c>
      <c r="K133" s="322" t="s">
        <v>244</v>
      </c>
      <c r="L133" s="422">
        <v>0.82689999999999997</v>
      </c>
      <c r="M133" s="422">
        <v>28</v>
      </c>
      <c r="N133" s="422">
        <v>16</v>
      </c>
      <c r="O133" s="422">
        <v>1</v>
      </c>
      <c r="P133" s="665">
        <v>5.0000000000000001E-4</v>
      </c>
      <c r="Q133" s="35" t="s">
        <v>348</v>
      </c>
      <c r="R133" s="250">
        <v>38220000</v>
      </c>
      <c r="S133" s="292" t="s">
        <v>349</v>
      </c>
    </row>
    <row r="134" spans="1:19" ht="39.950000000000003" customHeight="1" thickBot="1">
      <c r="A134" s="414" t="s">
        <v>350</v>
      </c>
      <c r="B134" s="415"/>
      <c r="C134" s="416"/>
      <c r="D134" s="416"/>
      <c r="E134" s="415"/>
      <c r="F134" s="417"/>
      <c r="G134" s="418"/>
      <c r="H134" s="810"/>
      <c r="I134" s="416"/>
      <c r="J134" s="416"/>
      <c r="K134" s="415"/>
      <c r="L134" s="416"/>
      <c r="M134" s="416"/>
      <c r="N134" s="416"/>
      <c r="O134" s="416"/>
      <c r="P134" s="668"/>
      <c r="Q134" s="417"/>
      <c r="R134" s="417"/>
      <c r="S134" s="419"/>
    </row>
    <row r="135" spans="1:19" ht="39.950000000000003" customHeight="1" thickBot="1">
      <c r="A135" s="224" t="s">
        <v>351</v>
      </c>
      <c r="B135" s="225"/>
      <c r="C135" s="226"/>
      <c r="D135" s="226"/>
      <c r="E135" s="225"/>
      <c r="F135" s="227"/>
      <c r="G135" s="230"/>
      <c r="H135" s="811"/>
      <c r="I135" s="594"/>
      <c r="J135" s="594"/>
      <c r="K135" s="601"/>
      <c r="L135" s="594"/>
      <c r="M135" s="594"/>
      <c r="N135" s="594"/>
      <c r="O135" s="594"/>
      <c r="P135" s="669"/>
      <c r="Q135" s="227"/>
      <c r="R135" s="227"/>
      <c r="S135" s="328"/>
    </row>
    <row r="136" spans="1:19" ht="248.25" customHeight="1">
      <c r="A136" s="110">
        <v>106938</v>
      </c>
      <c r="B136" s="87" t="s">
        <v>352</v>
      </c>
      <c r="C136" s="111" t="s">
        <v>43</v>
      </c>
      <c r="D136" s="76" t="s">
        <v>353</v>
      </c>
      <c r="E136" s="520" t="s">
        <v>354</v>
      </c>
      <c r="F136" s="76" t="s">
        <v>355</v>
      </c>
      <c r="G136" s="1081"/>
      <c r="H136" s="596">
        <v>323</v>
      </c>
      <c r="I136" s="590" t="s">
        <v>33</v>
      </c>
      <c r="J136" s="71">
        <f>IF(I136="USD",H136*G136,H136*G136*1.3)</f>
        <v>0</v>
      </c>
      <c r="K136" s="602" t="s">
        <v>356</v>
      </c>
      <c r="L136" s="68">
        <v>39</v>
      </c>
      <c r="M136" s="68">
        <v>40</v>
      </c>
      <c r="N136" s="68">
        <v>40</v>
      </c>
      <c r="O136" s="68">
        <v>40</v>
      </c>
      <c r="P136" s="670">
        <v>0.22500000000000001</v>
      </c>
      <c r="Q136" s="804" t="s">
        <v>357</v>
      </c>
      <c r="R136" s="281">
        <v>38221900</v>
      </c>
      <c r="S136" s="294" t="s">
        <v>358</v>
      </c>
    </row>
    <row r="137" spans="1:19" ht="105.75" customHeight="1">
      <c r="A137" s="110">
        <v>106939</v>
      </c>
      <c r="B137" s="591" t="s">
        <v>359</v>
      </c>
      <c r="C137" s="592" t="s">
        <v>43</v>
      </c>
      <c r="D137" s="76" t="s">
        <v>353</v>
      </c>
      <c r="E137" s="520" t="s">
        <v>360</v>
      </c>
      <c r="F137" s="76" t="s">
        <v>355</v>
      </c>
      <c r="G137" s="1081"/>
      <c r="H137" s="593">
        <v>35</v>
      </c>
      <c r="I137" s="595" t="s">
        <v>33</v>
      </c>
      <c r="J137" s="599">
        <f>IF(I137="USD",H137*G137,H137*G137*1.3)</f>
        <v>0</v>
      </c>
      <c r="K137" s="603" t="s">
        <v>361</v>
      </c>
      <c r="L137" s="38">
        <v>3.5</v>
      </c>
      <c r="M137" s="38">
        <v>35</v>
      </c>
      <c r="N137" s="38">
        <v>15</v>
      </c>
      <c r="O137" s="38">
        <v>30</v>
      </c>
      <c r="P137" s="614">
        <v>1.5699999999999999E-2</v>
      </c>
      <c r="Q137" s="804" t="s">
        <v>362</v>
      </c>
      <c r="R137" s="281">
        <v>38221900</v>
      </c>
      <c r="S137" s="294" t="s">
        <v>358</v>
      </c>
    </row>
    <row r="138" spans="1:19" ht="267.75" customHeight="1">
      <c r="A138" s="110">
        <v>106940</v>
      </c>
      <c r="B138" s="236" t="s">
        <v>363</v>
      </c>
      <c r="C138" s="592" t="s">
        <v>43</v>
      </c>
      <c r="D138" s="76" t="s">
        <v>353</v>
      </c>
      <c r="E138" s="520" t="s">
        <v>364</v>
      </c>
      <c r="F138" s="76" t="s">
        <v>355</v>
      </c>
      <c r="G138" s="1081"/>
      <c r="H138" s="593">
        <v>323</v>
      </c>
      <c r="I138" s="595" t="s">
        <v>33</v>
      </c>
      <c r="J138" s="599">
        <f>IF(I138="USD",H138*G138,H138*G138*1.3)</f>
        <v>0</v>
      </c>
      <c r="K138" s="603" t="s">
        <v>365</v>
      </c>
      <c r="L138" s="38">
        <v>39</v>
      </c>
      <c r="M138" s="38">
        <v>40</v>
      </c>
      <c r="N138" s="38">
        <v>40</v>
      </c>
      <c r="O138" s="38">
        <v>40</v>
      </c>
      <c r="P138" s="614">
        <v>0.22500000000000001</v>
      </c>
      <c r="Q138" s="805" t="s">
        <v>366</v>
      </c>
      <c r="R138" s="157">
        <v>38221900</v>
      </c>
      <c r="S138" s="285" t="s">
        <v>358</v>
      </c>
    </row>
    <row r="139" spans="1:19" ht="117.75" customHeight="1">
      <c r="A139" s="110">
        <v>106941</v>
      </c>
      <c r="B139" s="591" t="s">
        <v>367</v>
      </c>
      <c r="C139" s="592" t="s">
        <v>43</v>
      </c>
      <c r="D139" s="28" t="s">
        <v>353</v>
      </c>
      <c r="E139" s="520" t="s">
        <v>368</v>
      </c>
      <c r="F139" s="76" t="s">
        <v>355</v>
      </c>
      <c r="G139" s="1081"/>
      <c r="H139" s="593">
        <v>35</v>
      </c>
      <c r="I139" s="595" t="s">
        <v>33</v>
      </c>
      <c r="J139" s="599">
        <f>IF(I139="USD",H139*G139,H139*G139*1.3)</f>
        <v>0</v>
      </c>
      <c r="K139" s="603" t="s">
        <v>369</v>
      </c>
      <c r="L139" s="38">
        <v>3.5</v>
      </c>
      <c r="M139" s="38">
        <v>35</v>
      </c>
      <c r="N139" s="38">
        <v>15</v>
      </c>
      <c r="O139" s="38">
        <v>30</v>
      </c>
      <c r="P139" s="614">
        <v>1.5699999999999999E-2</v>
      </c>
      <c r="Q139" s="806" t="s">
        <v>370</v>
      </c>
      <c r="R139" s="277">
        <v>38221900</v>
      </c>
      <c r="S139" s="293" t="s">
        <v>358</v>
      </c>
    </row>
    <row r="140" spans="1:19" ht="409.5" customHeight="1" thickBot="1">
      <c r="A140" s="116">
        <v>106942</v>
      </c>
      <c r="B140" s="49" t="s">
        <v>371</v>
      </c>
      <c r="C140" s="117" t="s">
        <v>43</v>
      </c>
      <c r="D140" s="50" t="s">
        <v>353</v>
      </c>
      <c r="E140" s="520" t="s">
        <v>372</v>
      </c>
      <c r="F140" s="76" t="s">
        <v>355</v>
      </c>
      <c r="G140" s="1081"/>
      <c r="H140" s="597">
        <v>110</v>
      </c>
      <c r="I140" s="598" t="s">
        <v>33</v>
      </c>
      <c r="J140" s="600">
        <f>IF(I140="USD",H140*G140,H140*G140*1.3)</f>
        <v>0</v>
      </c>
      <c r="K140" s="184" t="s">
        <v>244</v>
      </c>
      <c r="L140" s="60">
        <v>23</v>
      </c>
      <c r="M140" s="60">
        <v>60</v>
      </c>
      <c r="N140" s="60">
        <v>40</v>
      </c>
      <c r="O140" s="60">
        <v>35</v>
      </c>
      <c r="P140" s="671">
        <v>8.4000000000000005E-2</v>
      </c>
      <c r="Q140" s="806" t="s">
        <v>373</v>
      </c>
      <c r="R140" s="277">
        <v>90189084</v>
      </c>
      <c r="S140" s="293" t="s">
        <v>358</v>
      </c>
    </row>
    <row r="141" spans="1:19" ht="39.950000000000003" customHeight="1" thickBot="1">
      <c r="A141" s="224" t="s">
        <v>374</v>
      </c>
      <c r="B141" s="225"/>
      <c r="C141" s="226"/>
      <c r="D141" s="226"/>
      <c r="E141" s="225"/>
      <c r="F141" s="227"/>
      <c r="G141" s="230"/>
      <c r="H141" s="812"/>
      <c r="I141" s="241"/>
      <c r="J141" s="241"/>
      <c r="K141" s="240"/>
      <c r="L141" s="241"/>
      <c r="M141" s="241"/>
      <c r="N141" s="241"/>
      <c r="O141" s="241"/>
      <c r="P141" s="672"/>
      <c r="Q141" s="227"/>
      <c r="R141" s="227"/>
      <c r="S141" s="328"/>
    </row>
    <row r="142" spans="1:19" ht="147.75" customHeight="1">
      <c r="A142" s="449">
        <v>106535</v>
      </c>
      <c r="B142" s="67" t="s">
        <v>375</v>
      </c>
      <c r="C142" s="138" t="s">
        <v>76</v>
      </c>
      <c r="D142" s="68" t="s">
        <v>30</v>
      </c>
      <c r="E142" s="622" t="s">
        <v>376</v>
      </c>
      <c r="F142" s="527" t="s">
        <v>377</v>
      </c>
      <c r="G142" s="1032"/>
      <c r="H142" s="70">
        <v>825.4</v>
      </c>
      <c r="I142" s="69" t="s">
        <v>33</v>
      </c>
      <c r="J142" s="541">
        <f t="shared" ref="J142:J153" si="12">IF(I142="USD",H142*G142,H142*G142*1.3)</f>
        <v>0</v>
      </c>
      <c r="K142" s="33" t="s">
        <v>82</v>
      </c>
      <c r="L142" s="69">
        <v>6</v>
      </c>
      <c r="M142" s="467">
        <v>40</v>
      </c>
      <c r="N142" s="467">
        <v>50</v>
      </c>
      <c r="O142" s="467">
        <v>50</v>
      </c>
      <c r="P142" s="673">
        <v>0.02</v>
      </c>
      <c r="Q142" s="119" t="s">
        <v>378</v>
      </c>
      <c r="R142" s="104">
        <v>90189084</v>
      </c>
      <c r="S142" s="625" t="s">
        <v>379</v>
      </c>
    </row>
    <row r="143" spans="1:19" ht="37.5" customHeight="1">
      <c r="A143" s="604">
        <v>106629</v>
      </c>
      <c r="B143" s="87" t="s">
        <v>380</v>
      </c>
      <c r="C143" s="111" t="s">
        <v>76</v>
      </c>
      <c r="D143" s="76" t="s">
        <v>30</v>
      </c>
      <c r="E143" s="520" t="s">
        <v>381</v>
      </c>
      <c r="F143" s="76" t="s">
        <v>377</v>
      </c>
      <c r="G143" s="1038"/>
      <c r="H143" s="41">
        <v>22.86</v>
      </c>
      <c r="I143" s="40" t="s">
        <v>33</v>
      </c>
      <c r="J143" s="268">
        <f t="shared" si="12"/>
        <v>0</v>
      </c>
      <c r="K143" s="43" t="s">
        <v>82</v>
      </c>
      <c r="L143" s="40">
        <v>0.1</v>
      </c>
      <c r="M143" s="57">
        <v>75</v>
      </c>
      <c r="N143" s="57">
        <v>67</v>
      </c>
      <c r="O143" s="57">
        <v>75</v>
      </c>
      <c r="P143" s="674">
        <v>2E-3</v>
      </c>
      <c r="Q143" s="119" t="s">
        <v>382</v>
      </c>
      <c r="R143" s="83">
        <v>90189084</v>
      </c>
      <c r="S143" s="285" t="s">
        <v>379</v>
      </c>
    </row>
    <row r="144" spans="1:19" ht="52.5" customHeight="1" thickBot="1">
      <c r="A144" s="120">
        <v>106630</v>
      </c>
      <c r="B144" s="37" t="s">
        <v>383</v>
      </c>
      <c r="C144" s="114" t="s">
        <v>76</v>
      </c>
      <c r="D144" s="38" t="s">
        <v>30</v>
      </c>
      <c r="E144" s="520" t="s">
        <v>384</v>
      </c>
      <c r="F144" s="38" t="s">
        <v>377</v>
      </c>
      <c r="G144" s="1123"/>
      <c r="H144" s="531">
        <v>161.9</v>
      </c>
      <c r="I144" s="61" t="s">
        <v>33</v>
      </c>
      <c r="J144" s="563">
        <f t="shared" si="12"/>
        <v>0</v>
      </c>
      <c r="K144" s="63" t="s">
        <v>82</v>
      </c>
      <c r="L144" s="61">
        <v>6.25</v>
      </c>
      <c r="M144" s="497">
        <v>26.4</v>
      </c>
      <c r="N144" s="497">
        <v>30.5</v>
      </c>
      <c r="O144" s="497">
        <v>47.4</v>
      </c>
      <c r="P144" s="675">
        <v>3.8300000000000001E-2</v>
      </c>
      <c r="Q144" s="119" t="s">
        <v>385</v>
      </c>
      <c r="R144" s="83">
        <v>90189084</v>
      </c>
      <c r="S144" s="285" t="s">
        <v>379</v>
      </c>
    </row>
    <row r="145" spans="1:19" ht="129" customHeight="1">
      <c r="A145" s="449">
        <v>106943</v>
      </c>
      <c r="B145" s="67" t="s">
        <v>386</v>
      </c>
      <c r="C145" s="138" t="s">
        <v>76</v>
      </c>
      <c r="D145" s="68" t="s">
        <v>30</v>
      </c>
      <c r="E145" s="622" t="s">
        <v>387</v>
      </c>
      <c r="F145" s="527" t="s">
        <v>355</v>
      </c>
      <c r="G145" s="1038"/>
      <c r="H145" s="90">
        <v>897.48</v>
      </c>
      <c r="I145" s="77" t="s">
        <v>33</v>
      </c>
      <c r="J145" s="92">
        <f t="shared" si="12"/>
        <v>0</v>
      </c>
      <c r="K145" s="93" t="s">
        <v>82</v>
      </c>
      <c r="L145" s="77">
        <v>15</v>
      </c>
      <c r="M145" s="152">
        <v>30</v>
      </c>
      <c r="N145" s="152">
        <v>61</v>
      </c>
      <c r="O145" s="152">
        <v>60</v>
      </c>
      <c r="P145" s="676">
        <v>0.14000000000000001</v>
      </c>
      <c r="Q145" s="192" t="s">
        <v>388</v>
      </c>
      <c r="R145" s="283">
        <v>90118000</v>
      </c>
      <c r="S145" s="301" t="s">
        <v>389</v>
      </c>
    </row>
    <row r="146" spans="1:19" ht="31.5">
      <c r="A146" s="120">
        <v>106944</v>
      </c>
      <c r="B146" s="37" t="s">
        <v>390</v>
      </c>
      <c r="C146" s="114" t="s">
        <v>76</v>
      </c>
      <c r="D146" s="38" t="s">
        <v>30</v>
      </c>
      <c r="E146" s="520" t="s">
        <v>391</v>
      </c>
      <c r="F146" s="623" t="s">
        <v>355</v>
      </c>
      <c r="G146" s="1038"/>
      <c r="H146" s="41">
        <v>20.5</v>
      </c>
      <c r="I146" s="40" t="s">
        <v>33</v>
      </c>
      <c r="J146" s="42">
        <f t="shared" si="12"/>
        <v>0</v>
      </c>
      <c r="K146" s="43" t="s">
        <v>82</v>
      </c>
      <c r="L146" s="40">
        <v>0.3</v>
      </c>
      <c r="M146" s="57">
        <v>75</v>
      </c>
      <c r="N146" s="57">
        <v>67</v>
      </c>
      <c r="O146" s="57">
        <v>75</v>
      </c>
      <c r="P146" s="674">
        <v>2E-3</v>
      </c>
      <c r="Q146" s="399" t="s">
        <v>392</v>
      </c>
      <c r="R146" s="157">
        <v>90119000</v>
      </c>
      <c r="S146" s="285" t="s">
        <v>389</v>
      </c>
    </row>
    <row r="147" spans="1:19" ht="48" thickBot="1">
      <c r="A147" s="120">
        <v>106945</v>
      </c>
      <c r="B147" s="37" t="s">
        <v>393</v>
      </c>
      <c r="C147" s="114" t="s">
        <v>76</v>
      </c>
      <c r="D147" s="38" t="s">
        <v>30</v>
      </c>
      <c r="E147" s="520" t="s">
        <v>384</v>
      </c>
      <c r="F147" s="525" t="s">
        <v>355</v>
      </c>
      <c r="G147" s="1123"/>
      <c r="H147" s="531">
        <v>94.01</v>
      </c>
      <c r="I147" s="61" t="s">
        <v>33</v>
      </c>
      <c r="J147" s="62">
        <f t="shared" si="12"/>
        <v>0</v>
      </c>
      <c r="K147" s="63" t="s">
        <v>82</v>
      </c>
      <c r="L147" s="61">
        <v>7.5</v>
      </c>
      <c r="M147" s="497">
        <v>43</v>
      </c>
      <c r="N147" s="497">
        <v>28</v>
      </c>
      <c r="O147" s="497">
        <v>50</v>
      </c>
      <c r="P147" s="675">
        <v>0.28999999999999998</v>
      </c>
      <c r="Q147" s="627" t="s">
        <v>394</v>
      </c>
      <c r="R147" s="282">
        <v>90119000</v>
      </c>
      <c r="S147" s="317" t="s">
        <v>389</v>
      </c>
    </row>
    <row r="148" spans="1:19" ht="189.75" customHeight="1">
      <c r="A148" s="449">
        <v>106950</v>
      </c>
      <c r="B148" s="67" t="s">
        <v>395</v>
      </c>
      <c r="C148" s="138" t="s">
        <v>76</v>
      </c>
      <c r="D148" s="68" t="s">
        <v>30</v>
      </c>
      <c r="E148" s="622" t="s">
        <v>396</v>
      </c>
      <c r="F148" s="527" t="s">
        <v>397</v>
      </c>
      <c r="G148" s="1032"/>
      <c r="H148" s="90">
        <v>1920</v>
      </c>
      <c r="I148" s="91" t="s">
        <v>33</v>
      </c>
      <c r="J148" s="92">
        <f t="shared" si="12"/>
        <v>0</v>
      </c>
      <c r="K148" s="93" t="s">
        <v>82</v>
      </c>
      <c r="L148" s="68">
        <v>17</v>
      </c>
      <c r="M148" s="68" t="s">
        <v>398</v>
      </c>
      <c r="N148" s="68" t="s">
        <v>399</v>
      </c>
      <c r="O148" s="68" t="s">
        <v>400</v>
      </c>
      <c r="P148" s="670">
        <v>0.20300000000000001</v>
      </c>
      <c r="Q148" s="192" t="s">
        <v>401</v>
      </c>
      <c r="R148" s="283">
        <v>90118000</v>
      </c>
      <c r="S148" s="301" t="s">
        <v>402</v>
      </c>
    </row>
    <row r="149" spans="1:19" ht="65.25" customHeight="1">
      <c r="A149" s="116">
        <v>106951</v>
      </c>
      <c r="B149" s="49" t="s">
        <v>403</v>
      </c>
      <c r="C149" s="117" t="s">
        <v>76</v>
      </c>
      <c r="D149" s="50" t="s">
        <v>30</v>
      </c>
      <c r="E149" s="520" t="s">
        <v>404</v>
      </c>
      <c r="F149" s="525" t="s">
        <v>397</v>
      </c>
      <c r="G149" s="1038"/>
      <c r="H149" s="90">
        <v>89</v>
      </c>
      <c r="I149" s="91" t="s">
        <v>33</v>
      </c>
      <c r="J149" s="92">
        <f t="shared" si="12"/>
        <v>0</v>
      </c>
      <c r="K149" s="93" t="s">
        <v>82</v>
      </c>
      <c r="L149" s="38">
        <v>8</v>
      </c>
      <c r="M149" s="38">
        <v>75</v>
      </c>
      <c r="N149" s="114">
        <v>60</v>
      </c>
      <c r="O149" s="114">
        <v>60</v>
      </c>
      <c r="P149" s="614">
        <v>0.27</v>
      </c>
      <c r="Q149" s="186" t="s">
        <v>405</v>
      </c>
      <c r="R149" s="277">
        <v>90118000</v>
      </c>
      <c r="S149" s="285" t="s">
        <v>402</v>
      </c>
    </row>
    <row r="150" spans="1:19" ht="51.75" customHeight="1" thickBot="1">
      <c r="A150" s="528">
        <v>106952</v>
      </c>
      <c r="B150" s="101" t="s">
        <v>406</v>
      </c>
      <c r="C150" s="185" t="s">
        <v>76</v>
      </c>
      <c r="D150" s="60" t="s">
        <v>30</v>
      </c>
      <c r="E150" s="624" t="s">
        <v>407</v>
      </c>
      <c r="F150" s="529" t="s">
        <v>397</v>
      </c>
      <c r="G150" s="1042"/>
      <c r="H150" s="531">
        <v>69</v>
      </c>
      <c r="I150" s="61" t="s">
        <v>33</v>
      </c>
      <c r="J150" s="62">
        <f t="shared" si="12"/>
        <v>0</v>
      </c>
      <c r="K150" s="63" t="s">
        <v>408</v>
      </c>
      <c r="L150" s="61">
        <v>1</v>
      </c>
      <c r="M150" s="497">
        <v>20</v>
      </c>
      <c r="N150" s="497">
        <v>20</v>
      </c>
      <c r="O150" s="497">
        <v>20</v>
      </c>
      <c r="P150" s="759">
        <v>8.0000000000000002E-3</v>
      </c>
      <c r="Q150" s="60" t="s">
        <v>409</v>
      </c>
      <c r="R150" s="282">
        <v>90118000</v>
      </c>
      <c r="S150" s="317" t="s">
        <v>402</v>
      </c>
    </row>
    <row r="151" spans="1:19" ht="405" customHeight="1">
      <c r="A151" s="838">
        <v>106979</v>
      </c>
      <c r="B151" s="87" t="s">
        <v>410</v>
      </c>
      <c r="C151" s="76" t="s">
        <v>76</v>
      </c>
      <c r="D151" s="76" t="s">
        <v>30</v>
      </c>
      <c r="E151" s="520" t="s">
        <v>411</v>
      </c>
      <c r="F151" s="913" t="s">
        <v>355</v>
      </c>
      <c r="G151" s="1038"/>
      <c r="H151" s="41">
        <v>1990</v>
      </c>
      <c r="I151" s="52" t="s">
        <v>33</v>
      </c>
      <c r="J151" s="79">
        <f t="shared" si="12"/>
        <v>0</v>
      </c>
      <c r="K151" s="43" t="s">
        <v>82</v>
      </c>
      <c r="L151" s="40">
        <v>15</v>
      </c>
      <c r="M151" s="57">
        <v>30</v>
      </c>
      <c r="N151" s="57">
        <v>61</v>
      </c>
      <c r="O151" s="57">
        <v>60</v>
      </c>
      <c r="P151" s="674">
        <v>0.14000000000000001</v>
      </c>
      <c r="Q151" s="399" t="s">
        <v>412</v>
      </c>
      <c r="R151" s="50">
        <v>90118000</v>
      </c>
      <c r="S151" s="914" t="s">
        <v>413</v>
      </c>
    </row>
    <row r="152" spans="1:19" ht="65.25" customHeight="1">
      <c r="A152" s="903">
        <v>106534</v>
      </c>
      <c r="B152" s="579" t="s">
        <v>414</v>
      </c>
      <c r="C152" s="904" t="s">
        <v>76</v>
      </c>
      <c r="D152" s="575" t="s">
        <v>30</v>
      </c>
      <c r="E152" s="578" t="s">
        <v>415</v>
      </c>
      <c r="F152" s="905" t="s">
        <v>355</v>
      </c>
      <c r="G152" s="1038"/>
      <c r="H152" s="574">
        <v>220</v>
      </c>
      <c r="I152" s="906" t="s">
        <v>33</v>
      </c>
      <c r="J152" s="907">
        <f t="shared" si="12"/>
        <v>0</v>
      </c>
      <c r="K152" s="908" t="s">
        <v>82</v>
      </c>
      <c r="L152" s="909">
        <v>7.5</v>
      </c>
      <c r="M152" s="910">
        <v>61.5</v>
      </c>
      <c r="N152" s="910">
        <v>54</v>
      </c>
      <c r="O152" s="910">
        <v>32.5</v>
      </c>
      <c r="P152" s="911">
        <v>0.108</v>
      </c>
      <c r="Q152" s="912" t="s">
        <v>416</v>
      </c>
      <c r="R152" s="575">
        <v>90119000</v>
      </c>
      <c r="S152" s="915" t="s">
        <v>417</v>
      </c>
    </row>
    <row r="153" spans="1:19" ht="78" customHeight="1" thickBot="1">
      <c r="A153" s="37">
        <v>106980</v>
      </c>
      <c r="B153" s="37" t="s">
        <v>418</v>
      </c>
      <c r="C153" s="114" t="s">
        <v>76</v>
      </c>
      <c r="D153" s="38" t="s">
        <v>30</v>
      </c>
      <c r="E153" s="520" t="s">
        <v>419</v>
      </c>
      <c r="F153" s="157" t="s">
        <v>355</v>
      </c>
      <c r="G153" s="1038"/>
      <c r="H153" s="41">
        <v>203</v>
      </c>
      <c r="I153" s="52" t="s">
        <v>33</v>
      </c>
      <c r="J153" s="79">
        <f t="shared" si="12"/>
        <v>0</v>
      </c>
      <c r="K153" s="43" t="s">
        <v>420</v>
      </c>
      <c r="L153" s="40">
        <v>5.61</v>
      </c>
      <c r="M153" s="57">
        <v>27</v>
      </c>
      <c r="N153" s="57">
        <v>22</v>
      </c>
      <c r="O153" s="57">
        <v>14</v>
      </c>
      <c r="P153" s="674">
        <v>1.9900000000000001E-2</v>
      </c>
      <c r="Q153" s="399" t="s">
        <v>421</v>
      </c>
      <c r="R153" s="76">
        <v>90119000</v>
      </c>
      <c r="S153" s="902" t="s">
        <v>422</v>
      </c>
    </row>
    <row r="154" spans="1:19" ht="39.950000000000003" customHeight="1" thickBot="1">
      <c r="A154" s="224" t="s">
        <v>423</v>
      </c>
      <c r="B154" s="225"/>
      <c r="C154" s="226"/>
      <c r="D154" s="226"/>
      <c r="E154" s="225"/>
      <c r="F154" s="227"/>
      <c r="G154" s="230"/>
      <c r="H154" s="808"/>
      <c r="I154" s="226"/>
      <c r="J154" s="226"/>
      <c r="K154" s="225"/>
      <c r="L154" s="226"/>
      <c r="M154" s="226"/>
      <c r="N154" s="226"/>
      <c r="O154" s="226"/>
      <c r="P154" s="662"/>
      <c r="Q154" s="227"/>
      <c r="R154" s="227"/>
      <c r="S154" s="328"/>
    </row>
    <row r="155" spans="1:19" ht="56.25" customHeight="1">
      <c r="A155" s="423">
        <v>106276</v>
      </c>
      <c r="B155" s="424" t="s">
        <v>424</v>
      </c>
      <c r="C155" s="400" t="s">
        <v>76</v>
      </c>
      <c r="D155" s="400" t="s">
        <v>425</v>
      </c>
      <c r="E155" s="425" t="s">
        <v>426</v>
      </c>
      <c r="F155" s="420" t="s">
        <v>427</v>
      </c>
      <c r="G155" s="1038"/>
      <c r="H155" s="427">
        <v>38.4</v>
      </c>
      <c r="I155" s="428" t="s">
        <v>33</v>
      </c>
      <c r="J155" s="92">
        <f>IF(I155="USD",H155*G155,H155*G155*1.3)</f>
        <v>0</v>
      </c>
      <c r="K155" s="429" t="s">
        <v>428</v>
      </c>
      <c r="L155" s="430">
        <v>4.4999999999999998E-2</v>
      </c>
      <c r="M155" s="431">
        <v>4</v>
      </c>
      <c r="N155" s="431">
        <v>4</v>
      </c>
      <c r="O155" s="431">
        <v>9</v>
      </c>
      <c r="P155" s="677">
        <v>1.44E-4</v>
      </c>
      <c r="Q155" s="432" t="s">
        <v>429</v>
      </c>
      <c r="R155" s="426">
        <v>32041300</v>
      </c>
      <c r="S155" s="433" t="s">
        <v>430</v>
      </c>
    </row>
    <row r="156" spans="1:19" ht="39.950000000000003" customHeight="1" thickBot="1">
      <c r="A156" s="272">
        <v>106597</v>
      </c>
      <c r="B156" s="262" t="s">
        <v>431</v>
      </c>
      <c r="C156" s="263" t="s">
        <v>76</v>
      </c>
      <c r="D156" s="263" t="s">
        <v>432</v>
      </c>
      <c r="E156" s="130" t="s">
        <v>433</v>
      </c>
      <c r="F156" s="129" t="s">
        <v>427</v>
      </c>
      <c r="G156" s="1038"/>
      <c r="H156" s="124">
        <v>8.35</v>
      </c>
      <c r="I156" s="125" t="s">
        <v>33</v>
      </c>
      <c r="J156" s="42">
        <f>IF(I156="USD",H156*G156,H156*G156*1.3)</f>
        <v>0</v>
      </c>
      <c r="K156" s="131" t="s">
        <v>434</v>
      </c>
      <c r="L156" s="132">
        <v>5</v>
      </c>
      <c r="M156" s="133">
        <v>21</v>
      </c>
      <c r="N156" s="133">
        <v>28</v>
      </c>
      <c r="O156" s="133">
        <v>32</v>
      </c>
      <c r="P156" s="678">
        <v>1.8815999999999999E-2</v>
      </c>
      <c r="Q156" s="126" t="s">
        <v>435</v>
      </c>
      <c r="R156" s="278">
        <v>22072000</v>
      </c>
      <c r="S156" s="285" t="s">
        <v>436</v>
      </c>
    </row>
    <row r="157" spans="1:19" ht="97.5" customHeight="1">
      <c r="A157" s="306">
        <v>106599</v>
      </c>
      <c r="B157" s="134" t="s">
        <v>437</v>
      </c>
      <c r="C157" s="129" t="s">
        <v>76</v>
      </c>
      <c r="D157" s="263" t="s">
        <v>425</v>
      </c>
      <c r="E157" s="130" t="s">
        <v>438</v>
      </c>
      <c r="F157" s="129" t="s">
        <v>427</v>
      </c>
      <c r="G157" s="1038"/>
      <c r="H157" s="124">
        <v>96.050000000000011</v>
      </c>
      <c r="I157" s="125" t="s">
        <v>33</v>
      </c>
      <c r="J157" s="42">
        <f>IF(I157="USD",H157*G157,H157*G157*1.3)</f>
        <v>0</v>
      </c>
      <c r="K157" s="131" t="s">
        <v>439</v>
      </c>
      <c r="L157" s="269">
        <v>4</v>
      </c>
      <c r="M157" s="269">
        <v>21</v>
      </c>
      <c r="N157" s="269">
        <v>28</v>
      </c>
      <c r="O157" s="269">
        <v>32</v>
      </c>
      <c r="P157" s="679">
        <v>1.8815999999999999E-2</v>
      </c>
      <c r="Q157" s="126" t="s">
        <v>440</v>
      </c>
      <c r="R157" s="278">
        <v>29071100</v>
      </c>
      <c r="S157" s="274" t="s">
        <v>441</v>
      </c>
    </row>
    <row r="158" spans="1:19" ht="39.950000000000003" customHeight="1">
      <c r="A158" s="918">
        <v>106601</v>
      </c>
      <c r="B158" s="919" t="s">
        <v>442</v>
      </c>
      <c r="C158" s="920" t="s">
        <v>76</v>
      </c>
      <c r="D158" s="607" t="s">
        <v>443</v>
      </c>
      <c r="E158" s="921" t="s">
        <v>444</v>
      </c>
      <c r="F158" s="920" t="s">
        <v>427</v>
      </c>
      <c r="G158" s="583"/>
      <c r="H158" s="922">
        <v>154.25</v>
      </c>
      <c r="I158" s="923" t="s">
        <v>33</v>
      </c>
      <c r="J158" s="42">
        <f t="shared" ref="J158" si="13">IF(I158="USD",H158*G158,H158*G158*1.3)</f>
        <v>0</v>
      </c>
      <c r="K158" s="43" t="s">
        <v>82</v>
      </c>
      <c r="L158" s="924">
        <v>0.4</v>
      </c>
      <c r="M158" s="925">
        <v>6</v>
      </c>
      <c r="N158" s="925">
        <v>6</v>
      </c>
      <c r="O158" s="925">
        <v>13</v>
      </c>
      <c r="P158" s="926">
        <v>4.6799999999999999E-4</v>
      </c>
      <c r="Q158" s="927" t="s">
        <v>445</v>
      </c>
      <c r="R158" s="928" t="s">
        <v>446</v>
      </c>
      <c r="S158" s="285" t="s">
        <v>447</v>
      </c>
    </row>
    <row r="159" spans="1:19" ht="54" customHeight="1" thickBot="1">
      <c r="A159" s="116">
        <v>106627</v>
      </c>
      <c r="B159" s="49" t="s">
        <v>448</v>
      </c>
      <c r="C159" s="50" t="s">
        <v>449</v>
      </c>
      <c r="D159" s="50" t="s">
        <v>353</v>
      </c>
      <c r="E159" s="56" t="s">
        <v>450</v>
      </c>
      <c r="F159" s="50" t="s">
        <v>355</v>
      </c>
      <c r="G159" s="583"/>
      <c r="H159" s="612">
        <v>14.25</v>
      </c>
      <c r="I159" s="52" t="s">
        <v>33</v>
      </c>
      <c r="J159" s="79">
        <f>IF(I159="USD",H159*G159,H159*G159*1.3)</f>
        <v>0</v>
      </c>
      <c r="K159" s="158" t="s">
        <v>451</v>
      </c>
      <c r="L159" s="50">
        <v>0.15</v>
      </c>
      <c r="M159" s="50">
        <v>10</v>
      </c>
      <c r="N159" s="50">
        <v>12</v>
      </c>
      <c r="O159" s="50">
        <v>10</v>
      </c>
      <c r="P159" s="680">
        <v>1.1999999999999999E-3</v>
      </c>
      <c r="Q159" s="186" t="s">
        <v>452</v>
      </c>
      <c r="R159" s="277">
        <v>38221900</v>
      </c>
      <c r="S159" s="285" t="s">
        <v>453</v>
      </c>
    </row>
    <row r="160" spans="1:19" s="66" customFormat="1" ht="39.950000000000003" customHeight="1" thickBot="1">
      <c r="A160" s="224" t="s">
        <v>454</v>
      </c>
      <c r="B160" s="231"/>
      <c r="C160" s="232"/>
      <c r="D160" s="232"/>
      <c r="E160" s="231"/>
      <c r="F160" s="233"/>
      <c r="G160" s="234"/>
      <c r="H160" s="808"/>
      <c r="I160" s="232"/>
      <c r="J160" s="232"/>
      <c r="K160" s="231"/>
      <c r="L160" s="232"/>
      <c r="M160" s="232"/>
      <c r="N160" s="232"/>
      <c r="O160" s="232"/>
      <c r="P160" s="664"/>
      <c r="Q160" s="233"/>
      <c r="R160" s="233"/>
      <c r="S160" s="618"/>
    </row>
    <row r="161" spans="1:19" ht="115.5" customHeight="1">
      <c r="A161" s="110">
        <v>106525</v>
      </c>
      <c r="B161" s="87" t="s">
        <v>455</v>
      </c>
      <c r="C161" s="111" t="s">
        <v>456</v>
      </c>
      <c r="D161" s="28" t="s">
        <v>30</v>
      </c>
      <c r="E161" s="520" t="s">
        <v>457</v>
      </c>
      <c r="F161" s="76" t="s">
        <v>355</v>
      </c>
      <c r="G161" s="584"/>
      <c r="H161" s="589">
        <v>83.5</v>
      </c>
      <c r="I161" s="52" t="s">
        <v>33</v>
      </c>
      <c r="J161" s="79">
        <f t="shared" ref="J161:J177" si="14">IF(I161="USD",H161*G161,H161*G161*1.3)</f>
        <v>0</v>
      </c>
      <c r="K161" s="604" t="s">
        <v>244</v>
      </c>
      <c r="L161" s="76">
        <v>16.95</v>
      </c>
      <c r="M161" s="76">
        <v>60</v>
      </c>
      <c r="N161" s="76">
        <v>40</v>
      </c>
      <c r="O161" s="76">
        <v>50</v>
      </c>
      <c r="P161" s="681">
        <v>0.12</v>
      </c>
      <c r="Q161" s="399" t="s">
        <v>458</v>
      </c>
      <c r="R161" s="396" t="s">
        <v>459</v>
      </c>
      <c r="S161" s="619" t="s">
        <v>460</v>
      </c>
    </row>
    <row r="162" spans="1:19" ht="72" customHeight="1">
      <c r="A162" s="112">
        <v>106609</v>
      </c>
      <c r="B162" s="37" t="s">
        <v>461</v>
      </c>
      <c r="C162" s="38" t="s">
        <v>462</v>
      </c>
      <c r="D162" s="50" t="s">
        <v>30</v>
      </c>
      <c r="E162" s="520" t="s">
        <v>463</v>
      </c>
      <c r="F162" s="76" t="s">
        <v>355</v>
      </c>
      <c r="G162" s="583"/>
      <c r="H162" s="589">
        <v>16.25</v>
      </c>
      <c r="I162" s="52" t="s">
        <v>33</v>
      </c>
      <c r="J162" s="79">
        <f t="shared" si="14"/>
        <v>0</v>
      </c>
      <c r="K162" s="120" t="s">
        <v>244</v>
      </c>
      <c r="L162" s="38">
        <v>6</v>
      </c>
      <c r="M162" s="38">
        <v>38</v>
      </c>
      <c r="N162" s="38">
        <v>18</v>
      </c>
      <c r="O162" s="38">
        <v>8</v>
      </c>
      <c r="P162" s="614">
        <v>5.4999999999999997E-3</v>
      </c>
      <c r="Q162" s="189" t="s">
        <v>464</v>
      </c>
      <c r="R162" s="157">
        <v>70179000</v>
      </c>
      <c r="S162" s="285" t="s">
        <v>465</v>
      </c>
    </row>
    <row r="163" spans="1:19" ht="162.75" customHeight="1">
      <c r="A163" s="605">
        <v>106610</v>
      </c>
      <c r="B163" s="606" t="s">
        <v>466</v>
      </c>
      <c r="C163" s="607" t="s">
        <v>467</v>
      </c>
      <c r="D163" s="607" t="s">
        <v>468</v>
      </c>
      <c r="E163" s="520" t="s">
        <v>469</v>
      </c>
      <c r="F163" s="76" t="s">
        <v>355</v>
      </c>
      <c r="G163" s="583"/>
      <c r="H163" s="608">
        <v>19.79</v>
      </c>
      <c r="I163" s="52" t="s">
        <v>33</v>
      </c>
      <c r="J163" s="79">
        <f t="shared" si="14"/>
        <v>0</v>
      </c>
      <c r="K163" s="604" t="s">
        <v>244</v>
      </c>
      <c r="L163" s="609">
        <v>0.65</v>
      </c>
      <c r="M163" s="609">
        <v>0.09</v>
      </c>
      <c r="N163" s="609">
        <v>8.9</v>
      </c>
      <c r="O163" s="609">
        <v>6.4</v>
      </c>
      <c r="P163" s="682">
        <v>5.4999999999999997E-3</v>
      </c>
      <c r="Q163" s="610" t="s">
        <v>470</v>
      </c>
      <c r="R163" s="611">
        <v>382219</v>
      </c>
      <c r="S163" s="285" t="s">
        <v>471</v>
      </c>
    </row>
    <row r="164" spans="1:19" ht="45" customHeight="1">
      <c r="A164" s="112">
        <v>106568</v>
      </c>
      <c r="B164" s="37" t="s">
        <v>472</v>
      </c>
      <c r="C164" s="38" t="s">
        <v>76</v>
      </c>
      <c r="D164" s="50" t="s">
        <v>30</v>
      </c>
      <c r="E164" s="520" t="s">
        <v>473</v>
      </c>
      <c r="F164" s="76" t="s">
        <v>355</v>
      </c>
      <c r="G164" s="583"/>
      <c r="H164" s="612">
        <v>1.8</v>
      </c>
      <c r="I164" s="52" t="s">
        <v>33</v>
      </c>
      <c r="J164" s="79">
        <f t="shared" si="14"/>
        <v>0</v>
      </c>
      <c r="K164" s="604" t="s">
        <v>244</v>
      </c>
      <c r="L164" s="38">
        <v>0.23</v>
      </c>
      <c r="M164" s="38">
        <v>48</v>
      </c>
      <c r="N164" s="38">
        <v>41</v>
      </c>
      <c r="O164" s="38">
        <v>36</v>
      </c>
      <c r="P164" s="614">
        <v>7.0847999999999994E-2</v>
      </c>
      <c r="Q164" s="189" t="s">
        <v>474</v>
      </c>
      <c r="R164" s="157">
        <v>39231010</v>
      </c>
      <c r="S164" s="638" t="s">
        <v>475</v>
      </c>
    </row>
    <row r="165" spans="1:19" ht="45" customHeight="1">
      <c r="A165" s="112">
        <v>106564</v>
      </c>
      <c r="B165" s="56" t="s">
        <v>476</v>
      </c>
      <c r="C165" s="38" t="s">
        <v>76</v>
      </c>
      <c r="D165" s="50" t="s">
        <v>30</v>
      </c>
      <c r="E165" s="639" t="s">
        <v>477</v>
      </c>
      <c r="F165" s="76" t="s">
        <v>355</v>
      </c>
      <c r="G165" s="583"/>
      <c r="H165" s="612">
        <v>1.45</v>
      </c>
      <c r="I165" s="52" t="s">
        <v>33</v>
      </c>
      <c r="J165" s="79">
        <f t="shared" si="14"/>
        <v>0</v>
      </c>
      <c r="K165" s="604" t="s">
        <v>244</v>
      </c>
      <c r="L165" s="38">
        <v>0.24</v>
      </c>
      <c r="M165" s="38">
        <v>61.5</v>
      </c>
      <c r="N165" s="38">
        <v>41.5</v>
      </c>
      <c r="O165" s="38">
        <v>38</v>
      </c>
      <c r="P165" s="614">
        <v>1.5E-3</v>
      </c>
      <c r="Q165" s="189" t="s">
        <v>478</v>
      </c>
      <c r="R165" s="157">
        <v>70179000</v>
      </c>
      <c r="S165" s="638" t="s">
        <v>479</v>
      </c>
    </row>
    <row r="166" spans="1:19" ht="45" customHeight="1">
      <c r="A166" s="112">
        <v>106565</v>
      </c>
      <c r="B166" s="37" t="s">
        <v>480</v>
      </c>
      <c r="C166" s="38" t="s">
        <v>481</v>
      </c>
      <c r="D166" s="50" t="s">
        <v>30</v>
      </c>
      <c r="E166" s="1124" t="s">
        <v>482</v>
      </c>
      <c r="F166" s="76" t="s">
        <v>355</v>
      </c>
      <c r="G166" s="583"/>
      <c r="H166" s="612">
        <v>0.76</v>
      </c>
      <c r="I166" s="52" t="s">
        <v>33</v>
      </c>
      <c r="J166" s="79">
        <f t="shared" si="14"/>
        <v>0</v>
      </c>
      <c r="K166" s="604" t="s">
        <v>244</v>
      </c>
      <c r="L166" s="38">
        <v>1.2E-2</v>
      </c>
      <c r="M166" s="38">
        <v>10</v>
      </c>
      <c r="N166" s="38">
        <v>7.5</v>
      </c>
      <c r="O166" s="38">
        <v>1</v>
      </c>
      <c r="P166" s="614">
        <v>3.0000000000000001E-3</v>
      </c>
      <c r="Q166" s="189" t="s">
        <v>483</v>
      </c>
      <c r="R166" s="157">
        <v>36031000</v>
      </c>
      <c r="S166" s="638" t="s">
        <v>479</v>
      </c>
    </row>
    <row r="167" spans="1:19" ht="45" customHeight="1">
      <c r="A167" s="112">
        <v>106566</v>
      </c>
      <c r="B167" s="37" t="s">
        <v>484</v>
      </c>
      <c r="C167" s="38" t="s">
        <v>76</v>
      </c>
      <c r="D167" s="50" t="s">
        <v>30</v>
      </c>
      <c r="E167" s="490" t="s">
        <v>485</v>
      </c>
      <c r="F167" s="76" t="s">
        <v>355</v>
      </c>
      <c r="G167" s="583"/>
      <c r="H167" s="612">
        <v>4.38</v>
      </c>
      <c r="I167" s="52" t="s">
        <v>33</v>
      </c>
      <c r="J167" s="79">
        <f t="shared" si="14"/>
        <v>0</v>
      </c>
      <c r="K167" s="604" t="s">
        <v>244</v>
      </c>
      <c r="L167" s="38">
        <v>1.43</v>
      </c>
      <c r="M167" s="38">
        <v>45.5</v>
      </c>
      <c r="N167" s="38">
        <v>31.5</v>
      </c>
      <c r="O167" s="38">
        <v>36</v>
      </c>
      <c r="P167" s="614">
        <v>5.1999999999999998E-2</v>
      </c>
      <c r="Q167" s="189" t="s">
        <v>486</v>
      </c>
      <c r="R167" s="157">
        <v>73239900</v>
      </c>
      <c r="S167" s="37" t="s">
        <v>487</v>
      </c>
    </row>
    <row r="168" spans="1:19" ht="45" customHeight="1">
      <c r="A168" s="112">
        <v>106567</v>
      </c>
      <c r="B168" s="37" t="s">
        <v>488</v>
      </c>
      <c r="C168" s="38" t="s">
        <v>76</v>
      </c>
      <c r="D168" s="50" t="s">
        <v>30</v>
      </c>
      <c r="E168" s="639" t="s">
        <v>489</v>
      </c>
      <c r="F168" s="76" t="s">
        <v>355</v>
      </c>
      <c r="G168" s="583"/>
      <c r="H168" s="612">
        <v>1.7</v>
      </c>
      <c r="I168" s="52" t="s">
        <v>33</v>
      </c>
      <c r="J168" s="79">
        <f t="shared" si="14"/>
        <v>0</v>
      </c>
      <c r="K168" s="604" t="s">
        <v>244</v>
      </c>
      <c r="L168" s="38">
        <v>2</v>
      </c>
      <c r="M168" s="38">
        <v>120</v>
      </c>
      <c r="N168" s="38">
        <v>80</v>
      </c>
      <c r="O168" s="38">
        <v>100</v>
      </c>
      <c r="P168" s="614">
        <v>0.96</v>
      </c>
      <c r="Q168" s="189" t="s">
        <v>490</v>
      </c>
      <c r="R168" s="157">
        <v>73261990</v>
      </c>
      <c r="S168" s="37" t="s">
        <v>487</v>
      </c>
    </row>
    <row r="169" spans="1:19" ht="45" customHeight="1">
      <c r="A169" s="112">
        <v>106569</v>
      </c>
      <c r="B169" s="37" t="s">
        <v>491</v>
      </c>
      <c r="C169" s="38" t="s">
        <v>76</v>
      </c>
      <c r="D169" s="50" t="s">
        <v>30</v>
      </c>
      <c r="E169" s="56" t="s">
        <v>492</v>
      </c>
      <c r="F169" s="76" t="s">
        <v>355</v>
      </c>
      <c r="G169" s="583"/>
      <c r="H169" s="612">
        <v>0.9</v>
      </c>
      <c r="I169" s="52" t="s">
        <v>33</v>
      </c>
      <c r="J169" s="79">
        <f t="shared" si="14"/>
        <v>0</v>
      </c>
      <c r="K169" s="604" t="s">
        <v>244</v>
      </c>
      <c r="L169" s="38">
        <v>1.7999999999999999E-2</v>
      </c>
      <c r="M169" s="38">
        <v>33</v>
      </c>
      <c r="N169" s="38">
        <v>24</v>
      </c>
      <c r="O169" s="38">
        <v>13</v>
      </c>
      <c r="P169" s="614">
        <v>1.03E-2</v>
      </c>
      <c r="Q169" s="189" t="s">
        <v>493</v>
      </c>
      <c r="R169" s="157">
        <v>90189084</v>
      </c>
      <c r="S169" s="641" t="s">
        <v>494</v>
      </c>
    </row>
    <row r="170" spans="1:19" ht="45" customHeight="1">
      <c r="A170" s="112">
        <v>106570</v>
      </c>
      <c r="B170" s="37" t="s">
        <v>495</v>
      </c>
      <c r="C170" s="38" t="s">
        <v>76</v>
      </c>
      <c r="D170" s="50" t="s">
        <v>30</v>
      </c>
      <c r="E170" s="640" t="s">
        <v>496</v>
      </c>
      <c r="F170" s="76" t="s">
        <v>355</v>
      </c>
      <c r="G170" s="583"/>
      <c r="H170" s="612">
        <v>1.56</v>
      </c>
      <c r="I170" s="52" t="s">
        <v>33</v>
      </c>
      <c r="J170" s="79">
        <f t="shared" si="14"/>
        <v>0</v>
      </c>
      <c r="K170" s="604" t="s">
        <v>244</v>
      </c>
      <c r="L170" s="38">
        <v>0.08</v>
      </c>
      <c r="M170" s="38">
        <v>38.5</v>
      </c>
      <c r="N170" s="38">
        <v>28.5</v>
      </c>
      <c r="O170" s="38">
        <v>32.5</v>
      </c>
      <c r="P170" s="614">
        <v>3.5660625000000001E-2</v>
      </c>
      <c r="Q170" s="189" t="s">
        <v>497</v>
      </c>
      <c r="R170" s="157">
        <v>91070000</v>
      </c>
      <c r="S170" s="642" t="s">
        <v>498</v>
      </c>
    </row>
    <row r="171" spans="1:19" ht="45" customHeight="1">
      <c r="A171" s="112">
        <v>106576</v>
      </c>
      <c r="B171" s="37" t="s">
        <v>499</v>
      </c>
      <c r="C171" s="38" t="s">
        <v>76</v>
      </c>
      <c r="D171" s="50" t="s">
        <v>30</v>
      </c>
      <c r="E171" s="639" t="s">
        <v>500</v>
      </c>
      <c r="F171" s="76" t="s">
        <v>355</v>
      </c>
      <c r="G171" s="583"/>
      <c r="H171" s="612">
        <v>1.1000000000000001</v>
      </c>
      <c r="I171" s="52" t="s">
        <v>33</v>
      </c>
      <c r="J171" s="79">
        <f t="shared" si="14"/>
        <v>0</v>
      </c>
      <c r="K171" s="604" t="s">
        <v>244</v>
      </c>
      <c r="L171" s="38">
        <v>0.57999999999999996</v>
      </c>
      <c r="M171" s="38">
        <v>44</v>
      </c>
      <c r="N171" s="38">
        <v>36</v>
      </c>
      <c r="O171" s="38">
        <v>48</v>
      </c>
      <c r="P171" s="614">
        <v>7.5999999999999998E-2</v>
      </c>
      <c r="Q171" s="189" t="s">
        <v>501</v>
      </c>
      <c r="R171" s="157">
        <v>70172000</v>
      </c>
      <c r="S171" s="638" t="s">
        <v>502</v>
      </c>
    </row>
    <row r="172" spans="1:19" ht="45" customHeight="1">
      <c r="A172" s="116">
        <v>106947</v>
      </c>
      <c r="B172" s="49" t="s">
        <v>503</v>
      </c>
      <c r="C172" s="50" t="s">
        <v>504</v>
      </c>
      <c r="D172" s="50" t="s">
        <v>30</v>
      </c>
      <c r="E172" s="639" t="s">
        <v>505</v>
      </c>
      <c r="F172" s="76" t="s">
        <v>355</v>
      </c>
      <c r="G172" s="582"/>
      <c r="H172" s="613">
        <v>5.03</v>
      </c>
      <c r="I172" s="52" t="s">
        <v>33</v>
      </c>
      <c r="J172" s="79">
        <f t="shared" si="14"/>
        <v>0</v>
      </c>
      <c r="K172" s="604" t="s">
        <v>244</v>
      </c>
      <c r="L172" s="38">
        <v>4.5</v>
      </c>
      <c r="M172" s="38">
        <v>67</v>
      </c>
      <c r="N172" s="38">
        <v>18</v>
      </c>
      <c r="O172" s="38">
        <v>16</v>
      </c>
      <c r="P172" s="614">
        <v>1.9E-2</v>
      </c>
      <c r="Q172" s="186" t="s">
        <v>506</v>
      </c>
      <c r="R172" s="277">
        <v>48232000</v>
      </c>
      <c r="S172" s="642" t="s">
        <v>507</v>
      </c>
    </row>
    <row r="173" spans="1:19" ht="45" customHeight="1">
      <c r="A173" s="116">
        <v>106655</v>
      </c>
      <c r="B173" s="140" t="s">
        <v>508</v>
      </c>
      <c r="C173" s="50" t="s">
        <v>456</v>
      </c>
      <c r="D173" s="50" t="s">
        <v>30</v>
      </c>
      <c r="E173" s="639" t="s">
        <v>509</v>
      </c>
      <c r="F173" s="76" t="s">
        <v>355</v>
      </c>
      <c r="G173" s="582"/>
      <c r="H173" s="613">
        <v>1.92</v>
      </c>
      <c r="I173" s="52" t="s">
        <v>33</v>
      </c>
      <c r="J173" s="79">
        <f t="shared" si="14"/>
        <v>0</v>
      </c>
      <c r="K173" s="604" t="s">
        <v>244</v>
      </c>
      <c r="L173" s="38">
        <v>0.85</v>
      </c>
      <c r="M173" s="38">
        <v>45</v>
      </c>
      <c r="N173" s="38">
        <v>16</v>
      </c>
      <c r="O173" s="38">
        <v>23</v>
      </c>
      <c r="P173" s="614">
        <v>1.2937499999999999E-2</v>
      </c>
      <c r="Q173" s="186" t="s">
        <v>510</v>
      </c>
      <c r="R173" s="277">
        <v>44219100</v>
      </c>
      <c r="S173" s="638" t="s">
        <v>511</v>
      </c>
    </row>
    <row r="174" spans="1:19" ht="45" customHeight="1">
      <c r="A174" s="116">
        <v>106946</v>
      </c>
      <c r="B174" s="140" t="s">
        <v>512</v>
      </c>
      <c r="C174" s="50" t="s">
        <v>513</v>
      </c>
      <c r="D174" s="50" t="s">
        <v>30</v>
      </c>
      <c r="E174" s="640" t="s">
        <v>514</v>
      </c>
      <c r="F174" s="76" t="s">
        <v>355</v>
      </c>
      <c r="G174" s="582"/>
      <c r="H174" s="613">
        <v>0.77</v>
      </c>
      <c r="I174" s="52" t="s">
        <v>33</v>
      </c>
      <c r="J174" s="79">
        <f t="shared" si="14"/>
        <v>0</v>
      </c>
      <c r="K174" s="604" t="s">
        <v>244</v>
      </c>
      <c r="L174" s="38">
        <v>2.3E-2</v>
      </c>
      <c r="M174" s="38">
        <v>15</v>
      </c>
      <c r="N174" s="38">
        <v>10</v>
      </c>
      <c r="O174" s="38">
        <v>0.5</v>
      </c>
      <c r="P174" s="1159">
        <v>7.5000000000000002E-4</v>
      </c>
      <c r="Q174" s="186" t="s">
        <v>515</v>
      </c>
      <c r="R174" s="277">
        <v>48239085</v>
      </c>
      <c r="S174" s="760" t="s">
        <v>46</v>
      </c>
    </row>
    <row r="175" spans="1:19" ht="48.75" customHeight="1">
      <c r="A175" s="112">
        <v>106571</v>
      </c>
      <c r="B175" s="56" t="s">
        <v>516</v>
      </c>
      <c r="C175" s="38" t="s">
        <v>76</v>
      </c>
      <c r="D175" s="50" t="s">
        <v>30</v>
      </c>
      <c r="E175" s="615" t="s">
        <v>517</v>
      </c>
      <c r="F175" s="76" t="s">
        <v>355</v>
      </c>
      <c r="G175" s="583"/>
      <c r="H175" s="612">
        <v>4.72</v>
      </c>
      <c r="I175" s="52" t="s">
        <v>33</v>
      </c>
      <c r="J175" s="79">
        <f t="shared" si="14"/>
        <v>0</v>
      </c>
      <c r="K175" s="604" t="s">
        <v>244</v>
      </c>
      <c r="L175" s="38">
        <v>0.68</v>
      </c>
      <c r="M175" s="38">
        <v>62</v>
      </c>
      <c r="N175" s="38">
        <v>42</v>
      </c>
      <c r="O175" s="38">
        <v>24.3</v>
      </c>
      <c r="P175" s="614">
        <v>6.3299999999999995E-2</v>
      </c>
      <c r="Q175" s="189" t="s">
        <v>518</v>
      </c>
      <c r="R175" s="157">
        <v>70179000</v>
      </c>
      <c r="S175" s="642" t="s">
        <v>519</v>
      </c>
    </row>
    <row r="176" spans="1:19" ht="39.950000000000003" customHeight="1">
      <c r="A176" s="128">
        <v>106605</v>
      </c>
      <c r="B176" s="134" t="s">
        <v>520</v>
      </c>
      <c r="C176" s="38" t="s">
        <v>76</v>
      </c>
      <c r="D176" s="263" t="s">
        <v>30</v>
      </c>
      <c r="E176" s="617" t="s">
        <v>521</v>
      </c>
      <c r="F176" s="38" t="s">
        <v>427</v>
      </c>
      <c r="G176" s="1038"/>
      <c r="H176" s="124">
        <v>37.85</v>
      </c>
      <c r="I176" s="125" t="s">
        <v>33</v>
      </c>
      <c r="J176" s="42">
        <f t="shared" si="14"/>
        <v>0</v>
      </c>
      <c r="K176" s="43" t="s">
        <v>82</v>
      </c>
      <c r="L176" s="132">
        <v>0.02</v>
      </c>
      <c r="M176" s="133">
        <v>3</v>
      </c>
      <c r="N176" s="133">
        <v>3</v>
      </c>
      <c r="O176" s="133">
        <v>50</v>
      </c>
      <c r="P176" s="678">
        <v>4.4999999999999999E-4</v>
      </c>
      <c r="Q176" s="126" t="s">
        <v>522</v>
      </c>
      <c r="R176" s="278">
        <v>70179000</v>
      </c>
      <c r="S176" s="620" t="s">
        <v>523</v>
      </c>
    </row>
    <row r="177" spans="1:19" ht="84" customHeight="1" thickBot="1">
      <c r="A177" s="273">
        <v>106606</v>
      </c>
      <c r="B177" s="142" t="s">
        <v>524</v>
      </c>
      <c r="C177" s="264" t="s">
        <v>525</v>
      </c>
      <c r="D177" s="264" t="s">
        <v>30</v>
      </c>
      <c r="E177" s="616" t="s">
        <v>526</v>
      </c>
      <c r="F177" s="38" t="s">
        <v>427</v>
      </c>
      <c r="G177" s="1038"/>
      <c r="H177" s="135">
        <v>51.300000000000004</v>
      </c>
      <c r="I177" s="136" t="s">
        <v>33</v>
      </c>
      <c r="J177" s="79">
        <f t="shared" si="14"/>
        <v>0</v>
      </c>
      <c r="K177" s="80" t="s">
        <v>82</v>
      </c>
      <c r="L177" s="434">
        <v>1.3</v>
      </c>
      <c r="M177" s="435">
        <v>6</v>
      </c>
      <c r="N177" s="435">
        <v>3</v>
      </c>
      <c r="O177" s="435">
        <v>15</v>
      </c>
      <c r="P177" s="683">
        <v>2.7E-4</v>
      </c>
      <c r="Q177" s="137" t="s">
        <v>527</v>
      </c>
      <c r="R177" s="279">
        <v>69091100</v>
      </c>
      <c r="S177" s="621" t="s">
        <v>528</v>
      </c>
    </row>
    <row r="178" spans="1:19" s="26" customFormat="1" ht="45" customHeight="1" thickBot="1">
      <c r="A178" s="352" t="s">
        <v>529</v>
      </c>
      <c r="B178" s="353"/>
      <c r="C178" s="353"/>
      <c r="D178" s="353"/>
      <c r="E178" s="353"/>
      <c r="F178" s="353"/>
      <c r="G178" s="354"/>
      <c r="H178" s="813"/>
      <c r="I178" s="353"/>
      <c r="J178" s="353"/>
      <c r="K178" s="353"/>
      <c r="L178" s="356"/>
      <c r="M178" s="356"/>
      <c r="N178" s="356"/>
      <c r="O178" s="356"/>
      <c r="P178" s="684"/>
      <c r="Q178" s="353"/>
      <c r="R178" s="353"/>
      <c r="S178" s="357"/>
    </row>
    <row r="179" spans="1:19" ht="39.950000000000003" customHeight="1" thickBot="1">
      <c r="A179" s="224" t="s">
        <v>530</v>
      </c>
      <c r="B179" s="225"/>
      <c r="C179" s="226"/>
      <c r="D179" s="226"/>
      <c r="E179" s="225"/>
      <c r="F179" s="227"/>
      <c r="G179" s="230"/>
      <c r="H179" s="808"/>
      <c r="I179" s="226"/>
      <c r="J179" s="226"/>
      <c r="K179" s="225"/>
      <c r="L179" s="226"/>
      <c r="M179" s="226"/>
      <c r="N179" s="226"/>
      <c r="O179" s="226"/>
      <c r="P179" s="662"/>
      <c r="Q179" s="227"/>
      <c r="R179" s="227"/>
      <c r="S179" s="328"/>
    </row>
    <row r="180" spans="1:19" ht="183" customHeight="1">
      <c r="A180" s="110">
        <v>106050</v>
      </c>
      <c r="B180" s="87" t="s">
        <v>531</v>
      </c>
      <c r="C180" s="76" t="s">
        <v>76</v>
      </c>
      <c r="D180" s="77" t="s">
        <v>30</v>
      </c>
      <c r="E180" s="520" t="s">
        <v>532</v>
      </c>
      <c r="F180" s="645" t="s">
        <v>533</v>
      </c>
      <c r="G180" s="1038"/>
      <c r="H180" s="496">
        <v>2200</v>
      </c>
      <c r="I180" s="69" t="s">
        <v>534</v>
      </c>
      <c r="J180" s="738">
        <f t="shared" ref="J180:J192" si="15">IF(I180="USD",H180*G180,H180*G180*1.3)</f>
        <v>0</v>
      </c>
      <c r="K180" s="33" t="s">
        <v>82</v>
      </c>
      <c r="L180" s="467">
        <v>13.2</v>
      </c>
      <c r="M180" s="34">
        <v>54</v>
      </c>
      <c r="N180" s="34">
        <v>37</v>
      </c>
      <c r="O180" s="34">
        <v>28</v>
      </c>
      <c r="P180" s="685">
        <v>5.5944000000000001E-2</v>
      </c>
      <c r="Q180" s="73">
        <v>7025009</v>
      </c>
      <c r="R180" s="249">
        <v>90181990</v>
      </c>
      <c r="S180" s="301" t="s">
        <v>535</v>
      </c>
    </row>
    <row r="181" spans="1:19" s="154" customFormat="1" ht="251.25" customHeight="1">
      <c r="A181" s="112">
        <v>106064</v>
      </c>
      <c r="B181" s="37" t="s">
        <v>536</v>
      </c>
      <c r="C181" s="38" t="s">
        <v>76</v>
      </c>
      <c r="D181" s="77" t="s">
        <v>30</v>
      </c>
      <c r="E181" s="520" t="s">
        <v>537</v>
      </c>
      <c r="F181" s="645" t="s">
        <v>533</v>
      </c>
      <c r="G181" s="1038"/>
      <c r="H181" s="153">
        <v>14352</v>
      </c>
      <c r="I181" s="40" t="s">
        <v>534</v>
      </c>
      <c r="J181" s="739">
        <f t="shared" si="15"/>
        <v>0</v>
      </c>
      <c r="K181" s="43" t="s">
        <v>82</v>
      </c>
      <c r="L181" s="57">
        <v>85</v>
      </c>
      <c r="M181" s="45">
        <v>100</v>
      </c>
      <c r="N181" s="45">
        <v>84</v>
      </c>
      <c r="O181" s="45">
        <v>89</v>
      </c>
      <c r="P181" s="536">
        <v>0.74760000000000004</v>
      </c>
      <c r="Q181" s="47" t="s">
        <v>538</v>
      </c>
      <c r="R181" s="83">
        <v>90181990</v>
      </c>
      <c r="S181" s="285" t="s">
        <v>539</v>
      </c>
    </row>
    <row r="182" spans="1:19" s="154" customFormat="1" ht="53.25" customHeight="1">
      <c r="A182" s="112">
        <v>106438</v>
      </c>
      <c r="B182" s="37" t="s">
        <v>540</v>
      </c>
      <c r="C182" s="38" t="s">
        <v>76</v>
      </c>
      <c r="D182" s="77" t="s">
        <v>30</v>
      </c>
      <c r="E182" s="520" t="s">
        <v>541</v>
      </c>
      <c r="F182" s="645" t="s">
        <v>533</v>
      </c>
      <c r="G182" s="1038"/>
      <c r="H182" s="153">
        <v>3</v>
      </c>
      <c r="I182" s="40" t="s">
        <v>534</v>
      </c>
      <c r="J182" s="739">
        <f t="shared" si="15"/>
        <v>0</v>
      </c>
      <c r="K182" s="43" t="s">
        <v>82</v>
      </c>
      <c r="L182" s="57">
        <v>0.1</v>
      </c>
      <c r="M182" s="45">
        <v>45</v>
      </c>
      <c r="N182" s="45">
        <v>16</v>
      </c>
      <c r="O182" s="45">
        <v>2</v>
      </c>
      <c r="P182" s="536">
        <v>1.4400000000000001E-3</v>
      </c>
      <c r="Q182" s="47" t="s">
        <v>542</v>
      </c>
      <c r="R182" s="83">
        <v>39239000</v>
      </c>
      <c r="S182" s="285" t="s">
        <v>539</v>
      </c>
    </row>
    <row r="183" spans="1:19" s="1184" customFormat="1" ht="144.75" customHeight="1" thickBot="1">
      <c r="A183" s="513">
        <v>106982</v>
      </c>
      <c r="B183" s="101" t="s">
        <v>2151</v>
      </c>
      <c r="C183" s="60" t="s">
        <v>76</v>
      </c>
      <c r="D183" s="1180" t="s">
        <v>30</v>
      </c>
      <c r="E183" s="624" t="s">
        <v>2152</v>
      </c>
      <c r="F183" s="529" t="s">
        <v>533</v>
      </c>
      <c r="G183" s="1181"/>
      <c r="H183" s="1182">
        <v>4595</v>
      </c>
      <c r="I183" s="61" t="s">
        <v>534</v>
      </c>
      <c r="J183" s="1183">
        <f t="shared" si="15"/>
        <v>0</v>
      </c>
      <c r="K183" s="63" t="s">
        <v>82</v>
      </c>
      <c r="L183" s="497">
        <v>16.3</v>
      </c>
      <c r="M183" s="498">
        <v>54</v>
      </c>
      <c r="N183" s="498">
        <v>43</v>
      </c>
      <c r="O183" s="498">
        <v>48</v>
      </c>
      <c r="P183" s="667">
        <v>0.111456</v>
      </c>
      <c r="Q183" s="468">
        <v>1876820</v>
      </c>
      <c r="R183" s="465">
        <v>84798997</v>
      </c>
      <c r="S183" s="317" t="s">
        <v>2150</v>
      </c>
    </row>
    <row r="184" spans="1:19" ht="178.5" customHeight="1">
      <c r="A184" s="270">
        <v>106732</v>
      </c>
      <c r="B184" s="37" t="s">
        <v>543</v>
      </c>
      <c r="C184" s="38" t="s">
        <v>76</v>
      </c>
      <c r="D184" s="38" t="s">
        <v>30</v>
      </c>
      <c r="E184" s="58" t="s">
        <v>544</v>
      </c>
      <c r="F184" s="38" t="s">
        <v>427</v>
      </c>
      <c r="G184" s="1038"/>
      <c r="H184" s="41">
        <v>1489.45</v>
      </c>
      <c r="I184" s="59" t="s">
        <v>33</v>
      </c>
      <c r="J184" s="42">
        <f t="shared" si="15"/>
        <v>0</v>
      </c>
      <c r="K184" s="43" t="s">
        <v>82</v>
      </c>
      <c r="L184" s="44">
        <v>0.8</v>
      </c>
      <c r="M184" s="45">
        <v>25</v>
      </c>
      <c r="N184" s="46">
        <v>26.5</v>
      </c>
      <c r="O184" s="46">
        <v>8.3000000000000007</v>
      </c>
      <c r="P184" s="536">
        <v>5.4987500000000002E-3</v>
      </c>
      <c r="Q184" s="47" t="s">
        <v>545</v>
      </c>
      <c r="R184" s="83">
        <v>84199085</v>
      </c>
      <c r="S184" s="285" t="s">
        <v>546</v>
      </c>
    </row>
    <row r="185" spans="1:19" ht="147" customHeight="1">
      <c r="A185" s="270">
        <v>106205</v>
      </c>
      <c r="B185" s="37" t="s">
        <v>547</v>
      </c>
      <c r="C185" s="38" t="s">
        <v>76</v>
      </c>
      <c r="D185" s="38" t="s">
        <v>30</v>
      </c>
      <c r="E185" s="58" t="s">
        <v>548</v>
      </c>
      <c r="F185" s="38" t="s">
        <v>427</v>
      </c>
      <c r="G185" s="1038"/>
      <c r="H185" s="41">
        <v>1400.5500000000002</v>
      </c>
      <c r="I185" s="59" t="s">
        <v>33</v>
      </c>
      <c r="J185" s="42">
        <f t="shared" si="15"/>
        <v>0</v>
      </c>
      <c r="K185" s="43" t="s">
        <v>82</v>
      </c>
      <c r="L185" s="44">
        <v>15</v>
      </c>
      <c r="M185" s="45">
        <v>30</v>
      </c>
      <c r="N185" s="45">
        <v>38</v>
      </c>
      <c r="O185" s="45">
        <v>62</v>
      </c>
      <c r="P185" s="536">
        <v>7.0680000000000007E-2</v>
      </c>
      <c r="Q185" s="47" t="s">
        <v>549</v>
      </c>
      <c r="R185" s="83">
        <v>90182000</v>
      </c>
      <c r="S185" s="285" t="s">
        <v>550</v>
      </c>
    </row>
    <row r="186" spans="1:19" ht="126">
      <c r="A186" s="112">
        <v>106048</v>
      </c>
      <c r="B186" s="37" t="s">
        <v>551</v>
      </c>
      <c r="C186" s="38" t="s">
        <v>76</v>
      </c>
      <c r="D186" s="77" t="s">
        <v>30</v>
      </c>
      <c r="E186" s="58" t="s">
        <v>552</v>
      </c>
      <c r="F186" s="38" t="s">
        <v>427</v>
      </c>
      <c r="G186" s="1038"/>
      <c r="H186" s="41">
        <v>2034.75</v>
      </c>
      <c r="I186" s="59" t="s">
        <v>33</v>
      </c>
      <c r="J186" s="42">
        <f t="shared" si="15"/>
        <v>0</v>
      </c>
      <c r="K186" s="43" t="s">
        <v>82</v>
      </c>
      <c r="L186" s="44">
        <v>18</v>
      </c>
      <c r="M186" s="45">
        <v>49</v>
      </c>
      <c r="N186" s="45">
        <v>41</v>
      </c>
      <c r="O186" s="45">
        <v>44</v>
      </c>
      <c r="P186" s="536">
        <v>8.8396000000000002E-2</v>
      </c>
      <c r="Q186" s="47" t="s">
        <v>553</v>
      </c>
      <c r="R186" s="83">
        <v>84211920</v>
      </c>
      <c r="S186" s="285" t="s">
        <v>554</v>
      </c>
    </row>
    <row r="187" spans="1:19" ht="173.25">
      <c r="A187" s="112">
        <v>106224</v>
      </c>
      <c r="B187" s="37" t="s">
        <v>555</v>
      </c>
      <c r="C187" s="38" t="s">
        <v>76</v>
      </c>
      <c r="D187" s="40" t="s">
        <v>30</v>
      </c>
      <c r="E187" s="58" t="s">
        <v>556</v>
      </c>
      <c r="F187" s="38" t="s">
        <v>427</v>
      </c>
      <c r="G187" s="1038"/>
      <c r="H187" s="41">
        <v>6060.3</v>
      </c>
      <c r="I187" s="59" t="s">
        <v>33</v>
      </c>
      <c r="J187" s="42">
        <f t="shared" si="15"/>
        <v>0</v>
      </c>
      <c r="K187" s="43" t="s">
        <v>82</v>
      </c>
      <c r="L187" s="44">
        <v>107</v>
      </c>
      <c r="M187" s="46">
        <v>92</v>
      </c>
      <c r="N187" s="46">
        <v>62</v>
      </c>
      <c r="O187" s="46">
        <v>63</v>
      </c>
      <c r="P187" s="536">
        <v>0.3594</v>
      </c>
      <c r="Q187" s="47" t="s">
        <v>557</v>
      </c>
      <c r="R187" s="83">
        <v>84211920</v>
      </c>
      <c r="S187" s="285" t="s">
        <v>558</v>
      </c>
    </row>
    <row r="188" spans="1:19" ht="38.25" customHeight="1">
      <c r="A188" s="112">
        <v>106225</v>
      </c>
      <c r="B188" s="37" t="s">
        <v>559</v>
      </c>
      <c r="C188" s="245" t="s">
        <v>76</v>
      </c>
      <c r="D188" s="40" t="s">
        <v>30</v>
      </c>
      <c r="E188" s="13" t="s">
        <v>560</v>
      </c>
      <c r="F188" s="38" t="s">
        <v>427</v>
      </c>
      <c r="G188" s="1038"/>
      <c r="H188" s="41">
        <v>948.7</v>
      </c>
      <c r="I188" s="59" t="s">
        <v>33</v>
      </c>
      <c r="J188" s="42">
        <f t="shared" si="15"/>
        <v>0</v>
      </c>
      <c r="K188" s="43" t="s">
        <v>82</v>
      </c>
      <c r="L188" s="44">
        <v>3</v>
      </c>
      <c r="M188" s="46">
        <v>26</v>
      </c>
      <c r="N188" s="46">
        <v>21</v>
      </c>
      <c r="O188" s="46">
        <v>11</v>
      </c>
      <c r="P188" s="536">
        <v>6.0000000000000001E-3</v>
      </c>
      <c r="Q188" s="47" t="s">
        <v>561</v>
      </c>
      <c r="R188" s="83">
        <v>84219100</v>
      </c>
      <c r="S188" s="285" t="s">
        <v>562</v>
      </c>
    </row>
    <row r="189" spans="1:19" ht="42" customHeight="1">
      <c r="A189" s="112">
        <v>106226</v>
      </c>
      <c r="B189" s="37" t="s">
        <v>563</v>
      </c>
      <c r="C189" s="245" t="s">
        <v>29</v>
      </c>
      <c r="D189" s="40" t="s">
        <v>30</v>
      </c>
      <c r="E189" s="13" t="s">
        <v>564</v>
      </c>
      <c r="F189" s="38" t="s">
        <v>427</v>
      </c>
      <c r="G189" s="1038"/>
      <c r="H189" s="41">
        <v>579.25</v>
      </c>
      <c r="I189" s="59" t="s">
        <v>33</v>
      </c>
      <c r="J189" s="42">
        <f t="shared" si="15"/>
        <v>0</v>
      </c>
      <c r="K189" s="43" t="s">
        <v>82</v>
      </c>
      <c r="L189" s="44">
        <v>2</v>
      </c>
      <c r="M189" s="46">
        <v>29</v>
      </c>
      <c r="N189" s="46">
        <v>21</v>
      </c>
      <c r="O189" s="46">
        <v>10</v>
      </c>
      <c r="P189" s="536">
        <v>6.1000000000000004E-3</v>
      </c>
      <c r="Q189" s="47" t="s">
        <v>565</v>
      </c>
      <c r="R189" s="83">
        <v>84219100</v>
      </c>
      <c r="S189" s="285" t="s">
        <v>566</v>
      </c>
    </row>
    <row r="190" spans="1:19" ht="47.25">
      <c r="A190" s="112">
        <v>106227</v>
      </c>
      <c r="B190" s="37" t="s">
        <v>567</v>
      </c>
      <c r="C190" s="245" t="s">
        <v>29</v>
      </c>
      <c r="D190" s="40" t="s">
        <v>30</v>
      </c>
      <c r="E190" s="13" t="s">
        <v>568</v>
      </c>
      <c r="F190" s="38" t="s">
        <v>427</v>
      </c>
      <c r="G190" s="1038"/>
      <c r="H190" s="41">
        <v>174.20000000000002</v>
      </c>
      <c r="I190" s="59" t="s">
        <v>33</v>
      </c>
      <c r="J190" s="42">
        <f t="shared" si="15"/>
        <v>0</v>
      </c>
      <c r="K190" s="43" t="s">
        <v>82</v>
      </c>
      <c r="L190" s="44">
        <v>0.1</v>
      </c>
      <c r="M190" s="46">
        <v>22</v>
      </c>
      <c r="N190" s="46">
        <v>22</v>
      </c>
      <c r="O190" s="46">
        <v>6</v>
      </c>
      <c r="P190" s="536">
        <v>2.8999999999999998E-3</v>
      </c>
      <c r="Q190" s="47" t="s">
        <v>569</v>
      </c>
      <c r="R190" s="83">
        <v>84219100</v>
      </c>
      <c r="S190" s="285" t="s">
        <v>570</v>
      </c>
    </row>
    <row r="191" spans="1:19" ht="49.5" customHeight="1">
      <c r="A191" s="112">
        <v>106228</v>
      </c>
      <c r="B191" s="37" t="s">
        <v>571</v>
      </c>
      <c r="C191" s="245" t="s">
        <v>29</v>
      </c>
      <c r="D191" s="40" t="s">
        <v>30</v>
      </c>
      <c r="E191" s="13" t="s">
        <v>572</v>
      </c>
      <c r="F191" s="38" t="s">
        <v>427</v>
      </c>
      <c r="G191" s="1038"/>
      <c r="H191" s="41">
        <v>327.15000000000003</v>
      </c>
      <c r="I191" s="59" t="s">
        <v>33</v>
      </c>
      <c r="J191" s="42">
        <f t="shared" si="15"/>
        <v>0</v>
      </c>
      <c r="K191" s="43" t="s">
        <v>82</v>
      </c>
      <c r="L191" s="44">
        <v>0.4</v>
      </c>
      <c r="M191" s="46">
        <v>20</v>
      </c>
      <c r="N191" s="46">
        <v>17</v>
      </c>
      <c r="O191" s="46">
        <v>9</v>
      </c>
      <c r="P191" s="536">
        <v>3.0999999999999999E-3</v>
      </c>
      <c r="Q191" s="47" t="s">
        <v>573</v>
      </c>
      <c r="R191" s="83">
        <v>84219100</v>
      </c>
      <c r="S191" s="285" t="s">
        <v>574</v>
      </c>
    </row>
    <row r="192" spans="1:19" ht="47.25">
      <c r="A192" s="116">
        <v>106229</v>
      </c>
      <c r="B192" s="49" t="s">
        <v>575</v>
      </c>
      <c r="C192" s="436" t="s">
        <v>29</v>
      </c>
      <c r="D192" s="52" t="s">
        <v>30</v>
      </c>
      <c r="E192" s="105" t="s">
        <v>576</v>
      </c>
      <c r="F192" s="38" t="s">
        <v>427</v>
      </c>
      <c r="G192" s="1038"/>
      <c r="H192" s="53">
        <v>327.15000000000003</v>
      </c>
      <c r="I192" s="97" t="s">
        <v>33</v>
      </c>
      <c r="J192" s="79">
        <f t="shared" si="15"/>
        <v>0</v>
      </c>
      <c r="K192" s="80" t="s">
        <v>82</v>
      </c>
      <c r="L192" s="81">
        <v>0.66700000000000004</v>
      </c>
      <c r="M192" s="145">
        <v>10</v>
      </c>
      <c r="N192" s="145">
        <v>10</v>
      </c>
      <c r="O192" s="145">
        <v>5</v>
      </c>
      <c r="P192" s="663">
        <v>5.0000000000000001E-4</v>
      </c>
      <c r="Q192" s="54" t="s">
        <v>577</v>
      </c>
      <c r="R192" s="83">
        <v>84219100</v>
      </c>
      <c r="S192" s="293" t="s">
        <v>574</v>
      </c>
    </row>
    <row r="193" spans="1:19" ht="117.75" customHeight="1" thickBot="1">
      <c r="A193" s="36">
        <v>106219</v>
      </c>
      <c r="B193" s="56" t="s">
        <v>578</v>
      </c>
      <c r="C193" s="40" t="s">
        <v>76</v>
      </c>
      <c r="D193" s="40" t="s">
        <v>30</v>
      </c>
      <c r="E193" s="58" t="s">
        <v>579</v>
      </c>
      <c r="F193" s="38" t="s">
        <v>427</v>
      </c>
      <c r="G193" s="1038"/>
      <c r="H193" s="41">
        <v>217.20000000000002</v>
      </c>
      <c r="I193" s="59" t="s">
        <v>33</v>
      </c>
      <c r="J193" s="42">
        <f>IF(I193="USD",H193*G193,H193*G193*1.25)</f>
        <v>0</v>
      </c>
      <c r="K193" s="43" t="s">
        <v>82</v>
      </c>
      <c r="L193" s="44">
        <v>4.7</v>
      </c>
      <c r="M193" s="45">
        <v>27</v>
      </c>
      <c r="N193" s="45">
        <v>20</v>
      </c>
      <c r="O193" s="45">
        <v>25</v>
      </c>
      <c r="P193" s="536">
        <v>1.35E-2</v>
      </c>
      <c r="Q193" s="47" t="s">
        <v>580</v>
      </c>
      <c r="R193" s="83">
        <v>84798200</v>
      </c>
      <c r="S193" s="285" t="s">
        <v>581</v>
      </c>
    </row>
    <row r="194" spans="1:19" s="66" customFormat="1" ht="39.950000000000003" customHeight="1" thickBot="1">
      <c r="A194" s="224" t="s">
        <v>582</v>
      </c>
      <c r="B194" s="231"/>
      <c r="C194" s="232"/>
      <c r="D194" s="232"/>
      <c r="E194" s="231"/>
      <c r="F194" s="233"/>
      <c r="G194" s="234"/>
      <c r="H194" s="808"/>
      <c r="I194" s="232"/>
      <c r="J194" s="232"/>
      <c r="K194" s="231"/>
      <c r="L194" s="232"/>
      <c r="M194" s="232"/>
      <c r="N194" s="232"/>
      <c r="O194" s="232"/>
      <c r="P194" s="664"/>
      <c r="Q194" s="233"/>
      <c r="R194" s="233"/>
      <c r="S194" s="328"/>
    </row>
    <row r="195" spans="1:19" ht="228" customHeight="1">
      <c r="A195" s="110">
        <v>106512</v>
      </c>
      <c r="B195" s="87" t="s">
        <v>583</v>
      </c>
      <c r="C195" s="76" t="s">
        <v>43</v>
      </c>
      <c r="D195" s="77" t="s">
        <v>584</v>
      </c>
      <c r="E195" s="520" t="s">
        <v>2081</v>
      </c>
      <c r="F195" s="146" t="s">
        <v>533</v>
      </c>
      <c r="G195" s="1038"/>
      <c r="H195" s="151">
        <v>750</v>
      </c>
      <c r="I195" s="77" t="s">
        <v>534</v>
      </c>
      <c r="J195" s="740">
        <f t="shared" ref="J195:J203" si="16">IF(I195="USD",H195*G195,H195*G195*1.3)</f>
        <v>0</v>
      </c>
      <c r="K195" s="93" t="s">
        <v>585</v>
      </c>
      <c r="L195" s="152">
        <v>1.5</v>
      </c>
      <c r="M195" s="152">
        <v>24</v>
      </c>
      <c r="N195" s="152">
        <v>15</v>
      </c>
      <c r="O195" s="152">
        <v>14</v>
      </c>
      <c r="P195" s="568">
        <v>5.0400000000000002E-3</v>
      </c>
      <c r="Q195" s="119" t="s">
        <v>586</v>
      </c>
      <c r="R195" s="104">
        <v>38221900</v>
      </c>
      <c r="S195" s="294" t="s">
        <v>587</v>
      </c>
    </row>
    <row r="196" spans="1:19" ht="241.5" customHeight="1">
      <c r="A196" s="112">
        <v>106513</v>
      </c>
      <c r="B196" s="37" t="s">
        <v>588</v>
      </c>
      <c r="C196" s="38" t="s">
        <v>43</v>
      </c>
      <c r="D196" s="77" t="s">
        <v>584</v>
      </c>
      <c r="E196" s="520" t="s">
        <v>2082</v>
      </c>
      <c r="F196" s="113" t="s">
        <v>533</v>
      </c>
      <c r="G196" s="1038"/>
      <c r="H196" s="153">
        <v>750</v>
      </c>
      <c r="I196" s="40" t="s">
        <v>534</v>
      </c>
      <c r="J196" s="739">
        <f t="shared" si="16"/>
        <v>0</v>
      </c>
      <c r="K196" s="43" t="s">
        <v>585</v>
      </c>
      <c r="L196" s="57">
        <v>1.5</v>
      </c>
      <c r="M196" s="57">
        <v>24</v>
      </c>
      <c r="N196" s="57">
        <v>15</v>
      </c>
      <c r="O196" s="57">
        <v>14</v>
      </c>
      <c r="P196" s="536">
        <v>5.0400000000000002E-3</v>
      </c>
      <c r="Q196" s="47" t="s">
        <v>589</v>
      </c>
      <c r="R196" s="83">
        <v>38221900</v>
      </c>
      <c r="S196" s="285" t="s">
        <v>590</v>
      </c>
    </row>
    <row r="197" spans="1:19" ht="228" customHeight="1">
      <c r="A197" s="112">
        <v>106590</v>
      </c>
      <c r="B197" s="37" t="s">
        <v>591</v>
      </c>
      <c r="C197" s="38" t="s">
        <v>592</v>
      </c>
      <c r="D197" s="77" t="s">
        <v>584</v>
      </c>
      <c r="E197" s="520" t="s">
        <v>2083</v>
      </c>
      <c r="F197" s="113" t="s">
        <v>533</v>
      </c>
      <c r="G197" s="1038"/>
      <c r="H197" s="153">
        <v>750</v>
      </c>
      <c r="I197" s="40" t="s">
        <v>534</v>
      </c>
      <c r="J197" s="739">
        <f t="shared" si="16"/>
        <v>0</v>
      </c>
      <c r="K197" s="43" t="s">
        <v>585</v>
      </c>
      <c r="L197" s="40">
        <v>1.5</v>
      </c>
      <c r="M197" s="57">
        <v>24</v>
      </c>
      <c r="N197" s="57">
        <v>15</v>
      </c>
      <c r="O197" s="57">
        <v>14</v>
      </c>
      <c r="P197" s="536">
        <v>5.0400000000000002E-3</v>
      </c>
      <c r="Q197" s="47" t="s">
        <v>593</v>
      </c>
      <c r="R197" s="83">
        <v>38221900</v>
      </c>
      <c r="S197" s="285" t="s">
        <v>594</v>
      </c>
    </row>
    <row r="198" spans="1:19" ht="180" customHeight="1">
      <c r="A198" s="112">
        <v>106888</v>
      </c>
      <c r="B198" s="37" t="s">
        <v>595</v>
      </c>
      <c r="C198" s="38" t="s">
        <v>596</v>
      </c>
      <c r="D198" s="77" t="s">
        <v>584</v>
      </c>
      <c r="E198" s="520" t="s">
        <v>2084</v>
      </c>
      <c r="F198" s="113" t="s">
        <v>533</v>
      </c>
      <c r="G198" s="1038"/>
      <c r="H198" s="153">
        <f>IF(G198&lt;=7,125,94)</f>
        <v>125</v>
      </c>
      <c r="I198" s="40" t="s">
        <v>534</v>
      </c>
      <c r="J198" s="739">
        <f t="shared" si="16"/>
        <v>0</v>
      </c>
      <c r="K198" s="43" t="s">
        <v>585</v>
      </c>
      <c r="L198" s="40">
        <v>1.5</v>
      </c>
      <c r="M198" s="57">
        <v>28</v>
      </c>
      <c r="N198" s="57">
        <v>15</v>
      </c>
      <c r="O198" s="57">
        <v>13</v>
      </c>
      <c r="P198" s="536">
        <v>5.4599999999999996E-3</v>
      </c>
      <c r="Q198" s="47" t="s">
        <v>597</v>
      </c>
      <c r="R198" s="83">
        <v>38221900</v>
      </c>
      <c r="S198" s="285" t="s">
        <v>598</v>
      </c>
    </row>
    <row r="199" spans="1:19" ht="230.25" customHeight="1">
      <c r="A199" s="112">
        <v>106889</v>
      </c>
      <c r="B199" s="37" t="s">
        <v>599</v>
      </c>
      <c r="C199" s="38" t="s">
        <v>596</v>
      </c>
      <c r="D199" s="77" t="s">
        <v>584</v>
      </c>
      <c r="E199" s="520" t="s">
        <v>2085</v>
      </c>
      <c r="F199" s="113" t="s">
        <v>533</v>
      </c>
      <c r="G199" s="1038"/>
      <c r="H199" s="153">
        <f>IF(G199&lt;=7,125,94)</f>
        <v>125</v>
      </c>
      <c r="I199" s="40" t="s">
        <v>534</v>
      </c>
      <c r="J199" s="739">
        <f t="shared" si="16"/>
        <v>0</v>
      </c>
      <c r="K199" s="43" t="s">
        <v>585</v>
      </c>
      <c r="L199" s="40">
        <v>0.5</v>
      </c>
      <c r="M199" s="521">
        <v>16</v>
      </c>
      <c r="N199" s="521">
        <v>13</v>
      </c>
      <c r="O199" s="521">
        <v>11</v>
      </c>
      <c r="P199" s="686">
        <f>M199*N199*O199/1000000</f>
        <v>2.2880000000000001E-3</v>
      </c>
      <c r="Q199" s="47" t="s">
        <v>600</v>
      </c>
      <c r="R199" s="83">
        <v>38221900</v>
      </c>
      <c r="S199" s="285" t="s">
        <v>601</v>
      </c>
    </row>
    <row r="200" spans="1:19" ht="96" customHeight="1">
      <c r="A200" s="158">
        <v>106477</v>
      </c>
      <c r="B200" s="49" t="s">
        <v>602</v>
      </c>
      <c r="C200" s="38" t="s">
        <v>592</v>
      </c>
      <c r="D200" s="30" t="s">
        <v>603</v>
      </c>
      <c r="E200" s="520" t="s">
        <v>604</v>
      </c>
      <c r="F200" s="113" t="s">
        <v>533</v>
      </c>
      <c r="G200" s="1038"/>
      <c r="H200" s="156">
        <v>52</v>
      </c>
      <c r="I200" s="52" t="s">
        <v>534</v>
      </c>
      <c r="J200" s="741">
        <f t="shared" si="16"/>
        <v>0</v>
      </c>
      <c r="K200" s="43" t="s">
        <v>585</v>
      </c>
      <c r="L200" s="57">
        <v>0.5</v>
      </c>
      <c r="M200" s="45">
        <v>14</v>
      </c>
      <c r="N200" s="45">
        <v>6</v>
      </c>
      <c r="O200" s="45">
        <v>7</v>
      </c>
      <c r="P200" s="536">
        <v>5.8799999999999998E-4</v>
      </c>
      <c r="Q200" s="54">
        <v>51610</v>
      </c>
      <c r="R200" s="276">
        <v>38221900</v>
      </c>
      <c r="S200" s="285" t="s">
        <v>605</v>
      </c>
    </row>
    <row r="201" spans="1:19" ht="243" customHeight="1">
      <c r="A201" s="112">
        <v>106890</v>
      </c>
      <c r="B201" s="37" t="s">
        <v>606</v>
      </c>
      <c r="C201" s="38" t="s">
        <v>596</v>
      </c>
      <c r="D201" s="40" t="s">
        <v>584</v>
      </c>
      <c r="E201" s="520" t="s">
        <v>2086</v>
      </c>
      <c r="F201" s="113" t="s">
        <v>533</v>
      </c>
      <c r="G201" s="1038"/>
      <c r="H201" s="153">
        <f>IF(G201&lt;=7,125,94)</f>
        <v>125</v>
      </c>
      <c r="I201" s="40" t="s">
        <v>534</v>
      </c>
      <c r="J201" s="739">
        <f t="shared" si="16"/>
        <v>0</v>
      </c>
      <c r="K201" s="43" t="s">
        <v>585</v>
      </c>
      <c r="L201" s="40">
        <v>0.5</v>
      </c>
      <c r="M201" s="521">
        <v>16</v>
      </c>
      <c r="N201" s="521">
        <v>13</v>
      </c>
      <c r="O201" s="521">
        <v>11</v>
      </c>
      <c r="P201" s="686">
        <v>2.2880000000000001E-3</v>
      </c>
      <c r="Q201" s="47">
        <v>29712</v>
      </c>
      <c r="R201" s="83">
        <v>38221900</v>
      </c>
      <c r="S201" s="285" t="s">
        <v>607</v>
      </c>
    </row>
    <row r="202" spans="1:19" s="154" customFormat="1" ht="96" customHeight="1">
      <c r="A202" s="110">
        <v>106439</v>
      </c>
      <c r="B202" s="87" t="s">
        <v>608</v>
      </c>
      <c r="C202" s="76" t="s">
        <v>254</v>
      </c>
      <c r="D202" s="77" t="s">
        <v>584</v>
      </c>
      <c r="E202" s="520" t="s">
        <v>609</v>
      </c>
      <c r="F202" s="76" t="s">
        <v>533</v>
      </c>
      <c r="G202" s="1038"/>
      <c r="H202" s="151">
        <v>0</v>
      </c>
      <c r="I202" s="77" t="s">
        <v>534</v>
      </c>
      <c r="J202" s="740">
        <f t="shared" si="16"/>
        <v>0</v>
      </c>
      <c r="K202" s="93" t="s">
        <v>585</v>
      </c>
      <c r="L202" s="152">
        <v>1.5</v>
      </c>
      <c r="M202" s="94">
        <v>25</v>
      </c>
      <c r="N202" s="94">
        <v>15</v>
      </c>
      <c r="O202" s="94">
        <v>13</v>
      </c>
      <c r="P202" s="568">
        <v>4.875E-3</v>
      </c>
      <c r="Q202" s="119" t="s">
        <v>610</v>
      </c>
      <c r="R202" s="104">
        <v>38221900</v>
      </c>
      <c r="S202" s="294" t="s">
        <v>587</v>
      </c>
    </row>
    <row r="203" spans="1:19" ht="52.5" customHeight="1" thickBot="1">
      <c r="A203" s="116">
        <v>106254</v>
      </c>
      <c r="B203" s="49" t="s">
        <v>611</v>
      </c>
      <c r="C203" s="50" t="s">
        <v>612</v>
      </c>
      <c r="D203" s="52" t="s">
        <v>30</v>
      </c>
      <c r="E203" s="55" t="s">
        <v>613</v>
      </c>
      <c r="F203" s="38" t="s">
        <v>427</v>
      </c>
      <c r="G203" s="1038"/>
      <c r="H203" s="53">
        <v>201.85000000000002</v>
      </c>
      <c r="I203" s="97" t="s">
        <v>33</v>
      </c>
      <c r="J203" s="79">
        <f t="shared" si="16"/>
        <v>0</v>
      </c>
      <c r="K203" s="80" t="s">
        <v>82</v>
      </c>
      <c r="L203" s="81">
        <v>0.1</v>
      </c>
      <c r="M203" s="145">
        <v>6.3</v>
      </c>
      <c r="N203" s="145">
        <v>6.3</v>
      </c>
      <c r="O203" s="145">
        <v>7.5</v>
      </c>
      <c r="P203" s="663">
        <v>4.0000000000000002E-4</v>
      </c>
      <c r="Q203" s="54" t="s">
        <v>614</v>
      </c>
      <c r="R203" s="276">
        <v>28539010</v>
      </c>
      <c r="S203" s="293" t="s">
        <v>615</v>
      </c>
    </row>
    <row r="204" spans="1:19" s="66" customFormat="1" ht="39.950000000000003" customHeight="1" thickBot="1">
      <c r="A204" s="224" t="s">
        <v>616</v>
      </c>
      <c r="B204" s="231"/>
      <c r="C204" s="232"/>
      <c r="D204" s="232"/>
      <c r="E204" s="231"/>
      <c r="F204" s="233"/>
      <c r="G204" s="234"/>
      <c r="H204" s="808"/>
      <c r="I204" s="232"/>
      <c r="J204" s="232"/>
      <c r="K204" s="231"/>
      <c r="L204" s="232"/>
      <c r="M204" s="232"/>
      <c r="N204" s="232"/>
      <c r="O204" s="232"/>
      <c r="P204" s="664"/>
      <c r="Q204" s="233"/>
      <c r="R204" s="233"/>
      <c r="S204" s="328"/>
    </row>
    <row r="205" spans="1:19" ht="51" customHeight="1">
      <c r="A205" s="270">
        <v>106053</v>
      </c>
      <c r="B205" s="56" t="s">
        <v>617</v>
      </c>
      <c r="C205" s="38" t="s">
        <v>76</v>
      </c>
      <c r="D205" s="38" t="s">
        <v>30</v>
      </c>
      <c r="E205" s="58" t="s">
        <v>618</v>
      </c>
      <c r="F205" s="38" t="s">
        <v>427</v>
      </c>
      <c r="G205" s="1038"/>
      <c r="H205" s="41">
        <v>204.25</v>
      </c>
      <c r="I205" s="59" t="s">
        <v>33</v>
      </c>
      <c r="J205" s="79">
        <f t="shared" ref="J205:J226" si="17">IF(I205="USD",H205*G205,H205*G205*1.3)</f>
        <v>0</v>
      </c>
      <c r="K205" s="43" t="s">
        <v>82</v>
      </c>
      <c r="L205" s="45">
        <v>1</v>
      </c>
      <c r="M205" s="45">
        <v>31</v>
      </c>
      <c r="N205" s="45">
        <v>10.5</v>
      </c>
      <c r="O205" s="45">
        <v>3.5</v>
      </c>
      <c r="P205" s="536">
        <v>1.1392500000000001E-3</v>
      </c>
      <c r="Q205" s="47" t="s">
        <v>619</v>
      </c>
      <c r="R205" s="83">
        <v>84131900</v>
      </c>
      <c r="S205" s="285" t="s">
        <v>620</v>
      </c>
    </row>
    <row r="206" spans="1:19" ht="48" customHeight="1">
      <c r="A206" s="270">
        <v>106054</v>
      </c>
      <c r="B206" s="56" t="s">
        <v>621</v>
      </c>
      <c r="C206" s="38" t="s">
        <v>76</v>
      </c>
      <c r="D206" s="38" t="s">
        <v>30</v>
      </c>
      <c r="E206" s="58" t="s">
        <v>622</v>
      </c>
      <c r="F206" s="38" t="s">
        <v>427</v>
      </c>
      <c r="G206" s="1038"/>
      <c r="H206" s="41">
        <v>204.25</v>
      </c>
      <c r="I206" s="59" t="s">
        <v>33</v>
      </c>
      <c r="J206" s="79">
        <f t="shared" si="17"/>
        <v>0</v>
      </c>
      <c r="K206" s="43" t="s">
        <v>82</v>
      </c>
      <c r="L206" s="45">
        <v>1</v>
      </c>
      <c r="M206" s="45">
        <v>31</v>
      </c>
      <c r="N206" s="45">
        <v>10.5</v>
      </c>
      <c r="O206" s="45">
        <v>3.5</v>
      </c>
      <c r="P206" s="536">
        <v>1.1392500000000001E-3</v>
      </c>
      <c r="Q206" s="47" t="s">
        <v>623</v>
      </c>
      <c r="R206" s="83">
        <v>84131900</v>
      </c>
      <c r="S206" s="285" t="s">
        <v>624</v>
      </c>
    </row>
    <row r="207" spans="1:19" ht="49.5" customHeight="1">
      <c r="A207" s="270">
        <v>106055</v>
      </c>
      <c r="B207" s="56" t="s">
        <v>625</v>
      </c>
      <c r="C207" s="38" t="s">
        <v>76</v>
      </c>
      <c r="D207" s="38" t="s">
        <v>30</v>
      </c>
      <c r="E207" s="58" t="s">
        <v>626</v>
      </c>
      <c r="F207" s="38" t="s">
        <v>427</v>
      </c>
      <c r="G207" s="1038"/>
      <c r="H207" s="41">
        <v>204.25</v>
      </c>
      <c r="I207" s="59" t="s">
        <v>33</v>
      </c>
      <c r="J207" s="79">
        <f t="shared" si="17"/>
        <v>0</v>
      </c>
      <c r="K207" s="43" t="s">
        <v>82</v>
      </c>
      <c r="L207" s="45">
        <v>1</v>
      </c>
      <c r="M207" s="45">
        <v>31</v>
      </c>
      <c r="N207" s="45">
        <v>10.5</v>
      </c>
      <c r="O207" s="45">
        <v>3.5</v>
      </c>
      <c r="P207" s="536">
        <v>1.1392500000000001E-3</v>
      </c>
      <c r="Q207" s="47" t="s">
        <v>627</v>
      </c>
      <c r="R207" s="83">
        <v>84131900</v>
      </c>
      <c r="S207" s="285" t="s">
        <v>628</v>
      </c>
    </row>
    <row r="208" spans="1:19" ht="49.5" customHeight="1">
      <c r="A208" s="270">
        <v>106056</v>
      </c>
      <c r="B208" s="56" t="s">
        <v>629</v>
      </c>
      <c r="C208" s="38" t="s">
        <v>76</v>
      </c>
      <c r="D208" s="38" t="s">
        <v>30</v>
      </c>
      <c r="E208" s="58" t="s">
        <v>630</v>
      </c>
      <c r="F208" s="38" t="s">
        <v>427</v>
      </c>
      <c r="G208" s="1038"/>
      <c r="H208" s="41">
        <v>204.25</v>
      </c>
      <c r="I208" s="59" t="s">
        <v>33</v>
      </c>
      <c r="J208" s="79">
        <f t="shared" si="17"/>
        <v>0</v>
      </c>
      <c r="K208" s="43" t="s">
        <v>82</v>
      </c>
      <c r="L208" s="45">
        <v>1</v>
      </c>
      <c r="M208" s="45">
        <v>31</v>
      </c>
      <c r="N208" s="45">
        <v>10.5</v>
      </c>
      <c r="O208" s="45">
        <v>3.5</v>
      </c>
      <c r="P208" s="536">
        <v>1.1392500000000001E-3</v>
      </c>
      <c r="Q208" s="47" t="s">
        <v>631</v>
      </c>
      <c r="R208" s="83">
        <v>84131900</v>
      </c>
      <c r="S208" s="285" t="s">
        <v>632</v>
      </c>
    </row>
    <row r="209" spans="1:19" ht="47.25">
      <c r="A209" s="270">
        <v>106057</v>
      </c>
      <c r="B209" s="56" t="s">
        <v>633</v>
      </c>
      <c r="C209" s="38" t="s">
        <v>76</v>
      </c>
      <c r="D209" s="38" t="s">
        <v>30</v>
      </c>
      <c r="E209" s="58" t="s">
        <v>634</v>
      </c>
      <c r="F209" s="38" t="s">
        <v>427</v>
      </c>
      <c r="G209" s="1038"/>
      <c r="H209" s="41">
        <v>204.25</v>
      </c>
      <c r="I209" s="59" t="s">
        <v>33</v>
      </c>
      <c r="J209" s="79">
        <f t="shared" si="17"/>
        <v>0</v>
      </c>
      <c r="K209" s="43" t="s">
        <v>82</v>
      </c>
      <c r="L209" s="45">
        <v>1</v>
      </c>
      <c r="M209" s="45">
        <v>31</v>
      </c>
      <c r="N209" s="45">
        <v>10.5</v>
      </c>
      <c r="O209" s="45">
        <v>3.5</v>
      </c>
      <c r="P209" s="536">
        <v>1.1392500000000001E-3</v>
      </c>
      <c r="Q209" s="47" t="s">
        <v>635</v>
      </c>
      <c r="R209" s="83">
        <v>84131900</v>
      </c>
      <c r="S209" s="285" t="s">
        <v>636</v>
      </c>
    </row>
    <row r="210" spans="1:19" ht="47.25">
      <c r="A210" s="315">
        <v>106059</v>
      </c>
      <c r="B210" s="266" t="s">
        <v>637</v>
      </c>
      <c r="C210" s="38" t="s">
        <v>76</v>
      </c>
      <c r="D210" s="265" t="s">
        <v>30</v>
      </c>
      <c r="E210" s="58" t="s">
        <v>638</v>
      </c>
      <c r="F210" s="38" t="s">
        <v>427</v>
      </c>
      <c r="G210" s="1038"/>
      <c r="H210" s="41">
        <v>577.30000000000007</v>
      </c>
      <c r="I210" s="59" t="s">
        <v>33</v>
      </c>
      <c r="J210" s="79">
        <f t="shared" si="17"/>
        <v>0</v>
      </c>
      <c r="K210" s="43" t="s">
        <v>82</v>
      </c>
      <c r="L210" s="44">
        <v>0.5</v>
      </c>
      <c r="M210" s="45">
        <v>39.5</v>
      </c>
      <c r="N210" s="45">
        <v>15.2</v>
      </c>
      <c r="O210" s="45">
        <v>5.5</v>
      </c>
      <c r="P210" s="536">
        <v>3.3021999999999999E-3</v>
      </c>
      <c r="Q210" s="47" t="s">
        <v>639</v>
      </c>
      <c r="R210" s="83">
        <v>84131900</v>
      </c>
      <c r="S210" s="285" t="s">
        <v>640</v>
      </c>
    </row>
    <row r="211" spans="1:19" ht="47.25">
      <c r="A211" s="315">
        <v>106060</v>
      </c>
      <c r="B211" s="266" t="s">
        <v>641</v>
      </c>
      <c r="C211" s="38" t="s">
        <v>76</v>
      </c>
      <c r="D211" s="38" t="s">
        <v>30</v>
      </c>
      <c r="E211" s="58" t="s">
        <v>642</v>
      </c>
      <c r="F211" s="38" t="s">
        <v>427</v>
      </c>
      <c r="G211" s="1038"/>
      <c r="H211" s="41">
        <v>577.30000000000007</v>
      </c>
      <c r="I211" s="59" t="s">
        <v>33</v>
      </c>
      <c r="J211" s="79">
        <f t="shared" si="17"/>
        <v>0</v>
      </c>
      <c r="K211" s="43" t="s">
        <v>82</v>
      </c>
      <c r="L211" s="44">
        <v>0.5</v>
      </c>
      <c r="M211" s="45">
        <v>39.5</v>
      </c>
      <c r="N211" s="45">
        <v>15.2</v>
      </c>
      <c r="O211" s="45">
        <v>5.5</v>
      </c>
      <c r="P211" s="536">
        <v>3.3021999999999999E-3</v>
      </c>
      <c r="Q211" s="47" t="s">
        <v>643</v>
      </c>
      <c r="R211" s="83">
        <v>84131900</v>
      </c>
      <c r="S211" s="285" t="s">
        <v>644</v>
      </c>
    </row>
    <row r="212" spans="1:19" ht="38.1" customHeight="1">
      <c r="A212" s="315">
        <v>106218</v>
      </c>
      <c r="B212" s="266" t="s">
        <v>645</v>
      </c>
      <c r="C212" s="38" t="s">
        <v>76</v>
      </c>
      <c r="D212" s="265" t="s">
        <v>30</v>
      </c>
      <c r="E212" s="58" t="s">
        <v>646</v>
      </c>
      <c r="F212" s="38" t="s">
        <v>427</v>
      </c>
      <c r="G212" s="1038"/>
      <c r="H212" s="41">
        <v>25.950000000000003</v>
      </c>
      <c r="I212" s="59" t="s">
        <v>33</v>
      </c>
      <c r="J212" s="79">
        <f t="shared" si="17"/>
        <v>0</v>
      </c>
      <c r="K212" s="43" t="s">
        <v>82</v>
      </c>
      <c r="L212" s="44">
        <v>0.5</v>
      </c>
      <c r="M212" s="45">
        <v>20</v>
      </c>
      <c r="N212" s="45">
        <v>20</v>
      </c>
      <c r="O212" s="45">
        <v>20</v>
      </c>
      <c r="P212" s="536">
        <v>8.0000000000000002E-3</v>
      </c>
      <c r="Q212" s="47" t="s">
        <v>647</v>
      </c>
      <c r="R212" s="83">
        <v>39269097</v>
      </c>
      <c r="S212" s="285" t="s">
        <v>648</v>
      </c>
    </row>
    <row r="213" spans="1:19" ht="57.75" customHeight="1">
      <c r="A213" s="112">
        <v>106554</v>
      </c>
      <c r="B213" s="37" t="s">
        <v>649</v>
      </c>
      <c r="C213" s="38" t="s">
        <v>650</v>
      </c>
      <c r="D213" s="40" t="s">
        <v>425</v>
      </c>
      <c r="E213" s="58" t="s">
        <v>651</v>
      </c>
      <c r="F213" s="38" t="s">
        <v>427</v>
      </c>
      <c r="G213" s="1038"/>
      <c r="H213" s="41">
        <v>115.7</v>
      </c>
      <c r="I213" s="59" t="s">
        <v>33</v>
      </c>
      <c r="J213" s="79">
        <f t="shared" si="17"/>
        <v>0</v>
      </c>
      <c r="K213" s="43" t="s">
        <v>82</v>
      </c>
      <c r="L213" s="44">
        <v>3</v>
      </c>
      <c r="M213" s="45">
        <v>30</v>
      </c>
      <c r="N213" s="45">
        <v>18</v>
      </c>
      <c r="O213" s="45">
        <v>24</v>
      </c>
      <c r="P213" s="536">
        <v>1.2999999999999999E-2</v>
      </c>
      <c r="Q213" s="47" t="s">
        <v>652</v>
      </c>
      <c r="R213" s="83">
        <v>39269097</v>
      </c>
      <c r="S213" s="285" t="s">
        <v>653</v>
      </c>
    </row>
    <row r="214" spans="1:19" ht="81" customHeight="1">
      <c r="A214" s="112">
        <v>106555</v>
      </c>
      <c r="B214" s="37" t="s">
        <v>654</v>
      </c>
      <c r="C214" s="38" t="s">
        <v>650</v>
      </c>
      <c r="D214" s="40" t="s">
        <v>425</v>
      </c>
      <c r="E214" s="58" t="s">
        <v>655</v>
      </c>
      <c r="F214" s="38" t="s">
        <v>427</v>
      </c>
      <c r="G214" s="1038"/>
      <c r="H214" s="41">
        <v>115.7</v>
      </c>
      <c r="I214" s="59" t="s">
        <v>33</v>
      </c>
      <c r="J214" s="79">
        <f t="shared" si="17"/>
        <v>0</v>
      </c>
      <c r="K214" s="43" t="s">
        <v>82</v>
      </c>
      <c r="L214" s="44">
        <v>3</v>
      </c>
      <c r="M214" s="45">
        <v>30</v>
      </c>
      <c r="N214" s="45">
        <v>18</v>
      </c>
      <c r="O214" s="45">
        <v>24</v>
      </c>
      <c r="P214" s="536">
        <v>1.2999999999999999E-2</v>
      </c>
      <c r="Q214" s="47" t="s">
        <v>656</v>
      </c>
      <c r="R214" s="83">
        <v>39269097</v>
      </c>
      <c r="S214" s="285" t="s">
        <v>657</v>
      </c>
    </row>
    <row r="215" spans="1:19" ht="53.25" customHeight="1">
      <c r="A215" s="270">
        <v>106388</v>
      </c>
      <c r="B215" s="56" t="s">
        <v>658</v>
      </c>
      <c r="C215" s="38" t="s">
        <v>650</v>
      </c>
      <c r="D215" s="38" t="s">
        <v>425</v>
      </c>
      <c r="E215" s="109" t="s">
        <v>659</v>
      </c>
      <c r="F215" s="38" t="s">
        <v>427</v>
      </c>
      <c r="G215" s="1038"/>
      <c r="H215" s="41">
        <v>61</v>
      </c>
      <c r="I215" s="59" t="s">
        <v>33</v>
      </c>
      <c r="J215" s="79">
        <f t="shared" si="17"/>
        <v>0</v>
      </c>
      <c r="K215" s="43" t="s">
        <v>82</v>
      </c>
      <c r="L215" s="44">
        <v>1.5</v>
      </c>
      <c r="M215" s="45">
        <v>33</v>
      </c>
      <c r="N215" s="45">
        <v>20</v>
      </c>
      <c r="O215" s="45">
        <v>13.5</v>
      </c>
      <c r="P215" s="536">
        <v>8.9099999999999995E-3</v>
      </c>
      <c r="Q215" s="47" t="s">
        <v>660</v>
      </c>
      <c r="R215" s="83">
        <v>39269097</v>
      </c>
      <c r="S215" s="285" t="s">
        <v>661</v>
      </c>
    </row>
    <row r="216" spans="1:19" ht="55.5" customHeight="1">
      <c r="A216" s="270">
        <v>106389</v>
      </c>
      <c r="B216" s="56" t="s">
        <v>662</v>
      </c>
      <c r="C216" s="38" t="s">
        <v>650</v>
      </c>
      <c r="D216" s="38" t="s">
        <v>425</v>
      </c>
      <c r="E216" s="58" t="s">
        <v>663</v>
      </c>
      <c r="F216" s="38" t="s">
        <v>427</v>
      </c>
      <c r="G216" s="1038"/>
      <c r="H216" s="41">
        <v>61</v>
      </c>
      <c r="I216" s="59" t="s">
        <v>33</v>
      </c>
      <c r="J216" s="79">
        <f t="shared" si="17"/>
        <v>0</v>
      </c>
      <c r="K216" s="43" t="s">
        <v>82</v>
      </c>
      <c r="L216" s="44">
        <v>1.5</v>
      </c>
      <c r="M216" s="45">
        <v>33</v>
      </c>
      <c r="N216" s="45">
        <v>20</v>
      </c>
      <c r="O216" s="45">
        <v>13.5</v>
      </c>
      <c r="P216" s="536">
        <v>8.9099999999999995E-3</v>
      </c>
      <c r="Q216" s="47" t="s">
        <v>664</v>
      </c>
      <c r="R216" s="83">
        <v>39269097</v>
      </c>
      <c r="S216" s="285" t="s">
        <v>661</v>
      </c>
    </row>
    <row r="217" spans="1:19" ht="60.75" customHeight="1">
      <c r="A217" s="270">
        <v>106390</v>
      </c>
      <c r="B217" s="56" t="s">
        <v>665</v>
      </c>
      <c r="C217" s="38" t="s">
        <v>650</v>
      </c>
      <c r="D217" s="38" t="s">
        <v>425</v>
      </c>
      <c r="E217" s="58" t="s">
        <v>666</v>
      </c>
      <c r="F217" s="38" t="s">
        <v>427</v>
      </c>
      <c r="G217" s="1038"/>
      <c r="H217" s="41">
        <v>88.5</v>
      </c>
      <c r="I217" s="59" t="s">
        <v>33</v>
      </c>
      <c r="J217" s="79">
        <f t="shared" si="17"/>
        <v>0</v>
      </c>
      <c r="K217" s="43" t="s">
        <v>82</v>
      </c>
      <c r="L217" s="44">
        <v>2.2000000000000002</v>
      </c>
      <c r="M217" s="45">
        <v>49</v>
      </c>
      <c r="N217" s="45">
        <v>26</v>
      </c>
      <c r="O217" s="45">
        <v>11</v>
      </c>
      <c r="P217" s="536">
        <v>1.4014E-2</v>
      </c>
      <c r="Q217" s="47" t="s">
        <v>667</v>
      </c>
      <c r="R217" s="83">
        <v>39269097</v>
      </c>
      <c r="S217" s="285" t="s">
        <v>661</v>
      </c>
    </row>
    <row r="218" spans="1:19" ht="79.5" customHeight="1">
      <c r="A218" s="112">
        <v>106061</v>
      </c>
      <c r="B218" s="37" t="s">
        <v>668</v>
      </c>
      <c r="C218" s="38" t="s">
        <v>76</v>
      </c>
      <c r="D218" s="40" t="s">
        <v>30</v>
      </c>
      <c r="E218" s="58" t="s">
        <v>669</v>
      </c>
      <c r="F218" s="38" t="s">
        <v>427</v>
      </c>
      <c r="G218" s="1038"/>
      <c r="H218" s="41">
        <v>181.4</v>
      </c>
      <c r="I218" s="59" t="s">
        <v>33</v>
      </c>
      <c r="J218" s="79">
        <f t="shared" si="17"/>
        <v>0</v>
      </c>
      <c r="K218" s="43" t="s">
        <v>82</v>
      </c>
      <c r="L218" s="44">
        <v>0.3</v>
      </c>
      <c r="M218" s="45">
        <v>24</v>
      </c>
      <c r="N218" s="45">
        <v>17</v>
      </c>
      <c r="O218" s="45">
        <v>6</v>
      </c>
      <c r="P218" s="536">
        <v>2.4480000000000001E-3</v>
      </c>
      <c r="Q218" s="47" t="s">
        <v>670</v>
      </c>
      <c r="R218" s="83">
        <v>84798997</v>
      </c>
      <c r="S218" s="285" t="s">
        <v>671</v>
      </c>
    </row>
    <row r="219" spans="1:19" ht="63.75" customHeight="1">
      <c r="A219" s="270">
        <v>106396</v>
      </c>
      <c r="B219" s="56" t="s">
        <v>672</v>
      </c>
      <c r="C219" s="38" t="s">
        <v>504</v>
      </c>
      <c r="D219" s="40" t="s">
        <v>425</v>
      </c>
      <c r="E219" s="58" t="s">
        <v>673</v>
      </c>
      <c r="F219" s="38" t="s">
        <v>427</v>
      </c>
      <c r="G219" s="1038"/>
      <c r="H219" s="41">
        <v>50</v>
      </c>
      <c r="I219" s="59" t="s">
        <v>33</v>
      </c>
      <c r="J219" s="79">
        <f t="shared" si="17"/>
        <v>0</v>
      </c>
      <c r="K219" s="43" t="s">
        <v>82</v>
      </c>
      <c r="L219" s="44">
        <v>0.8</v>
      </c>
      <c r="M219" s="45">
        <v>28</v>
      </c>
      <c r="N219" s="45">
        <v>22</v>
      </c>
      <c r="O219" s="45">
        <v>15</v>
      </c>
      <c r="P219" s="536">
        <v>9.2399999999999999E-3</v>
      </c>
      <c r="Q219" s="47" t="s">
        <v>674</v>
      </c>
      <c r="R219" s="83">
        <v>39269097</v>
      </c>
      <c r="S219" s="285" t="s">
        <v>675</v>
      </c>
    </row>
    <row r="220" spans="1:19" ht="62.25" customHeight="1">
      <c r="A220" s="270">
        <v>106398</v>
      </c>
      <c r="B220" s="56" t="s">
        <v>676</v>
      </c>
      <c r="C220" s="38" t="s">
        <v>504</v>
      </c>
      <c r="D220" s="40" t="s">
        <v>425</v>
      </c>
      <c r="E220" s="58" t="s">
        <v>677</v>
      </c>
      <c r="F220" s="38" t="s">
        <v>427</v>
      </c>
      <c r="G220" s="1038"/>
      <c r="H220" s="41">
        <v>50</v>
      </c>
      <c r="I220" s="59" t="s">
        <v>33</v>
      </c>
      <c r="J220" s="79">
        <f t="shared" si="17"/>
        <v>0</v>
      </c>
      <c r="K220" s="43" t="s">
        <v>82</v>
      </c>
      <c r="L220" s="44">
        <v>1</v>
      </c>
      <c r="M220" s="45">
        <v>28.5</v>
      </c>
      <c r="N220" s="45">
        <v>22</v>
      </c>
      <c r="O220" s="45">
        <v>15</v>
      </c>
      <c r="P220" s="536">
        <v>9.4050000000000002E-3</v>
      </c>
      <c r="Q220" s="47" t="s">
        <v>678</v>
      </c>
      <c r="R220" s="83">
        <v>39269097</v>
      </c>
      <c r="S220" s="285" t="s">
        <v>675</v>
      </c>
    </row>
    <row r="221" spans="1:19" ht="96" customHeight="1">
      <c r="A221" s="112">
        <v>106412</v>
      </c>
      <c r="B221" s="37" t="s">
        <v>679</v>
      </c>
      <c r="C221" s="38" t="s">
        <v>680</v>
      </c>
      <c r="D221" s="40" t="s">
        <v>425</v>
      </c>
      <c r="E221" s="58" t="s">
        <v>681</v>
      </c>
      <c r="F221" s="38" t="s">
        <v>427</v>
      </c>
      <c r="G221" s="1038"/>
      <c r="H221" s="41">
        <v>90</v>
      </c>
      <c r="I221" s="59" t="s">
        <v>33</v>
      </c>
      <c r="J221" s="79">
        <f t="shared" si="17"/>
        <v>0</v>
      </c>
      <c r="K221" s="43" t="s">
        <v>82</v>
      </c>
      <c r="L221" s="44">
        <v>2.2000000000000002</v>
      </c>
      <c r="M221" s="45">
        <v>28</v>
      </c>
      <c r="N221" s="45">
        <v>23</v>
      </c>
      <c r="O221" s="45">
        <v>27</v>
      </c>
      <c r="P221" s="536">
        <v>1.7399999999999999E-2</v>
      </c>
      <c r="Q221" s="47" t="s">
        <v>682</v>
      </c>
      <c r="R221" s="83">
        <v>39269097</v>
      </c>
      <c r="S221" s="285" t="s">
        <v>683</v>
      </c>
    </row>
    <row r="222" spans="1:19" ht="85.5" customHeight="1">
      <c r="A222" s="36">
        <v>106068</v>
      </c>
      <c r="B222" s="37" t="s">
        <v>684</v>
      </c>
      <c r="C222" s="40" t="s">
        <v>612</v>
      </c>
      <c r="D222" s="40" t="s">
        <v>30</v>
      </c>
      <c r="E222" s="58" t="s">
        <v>685</v>
      </c>
      <c r="F222" s="38" t="s">
        <v>427</v>
      </c>
      <c r="G222" s="1038"/>
      <c r="H222" s="41">
        <v>25.55</v>
      </c>
      <c r="I222" s="59" t="s">
        <v>33</v>
      </c>
      <c r="J222" s="79">
        <f t="shared" si="17"/>
        <v>0</v>
      </c>
      <c r="K222" s="43" t="s">
        <v>82</v>
      </c>
      <c r="L222" s="44">
        <v>0.2</v>
      </c>
      <c r="M222" s="45">
        <v>13</v>
      </c>
      <c r="N222" s="45">
        <v>9</v>
      </c>
      <c r="O222" s="45">
        <v>10</v>
      </c>
      <c r="P222" s="536">
        <v>1.17E-3</v>
      </c>
      <c r="Q222" s="47" t="s">
        <v>686</v>
      </c>
      <c r="R222" s="83">
        <v>39269097</v>
      </c>
      <c r="S222" s="285" t="s">
        <v>687</v>
      </c>
    </row>
    <row r="223" spans="1:19" ht="126">
      <c r="A223" s="36">
        <v>106446</v>
      </c>
      <c r="B223" s="37" t="s">
        <v>688</v>
      </c>
      <c r="C223" s="40" t="s">
        <v>76</v>
      </c>
      <c r="D223" s="40" t="s">
        <v>30</v>
      </c>
      <c r="E223" s="58" t="s">
        <v>689</v>
      </c>
      <c r="F223" s="38" t="s">
        <v>427</v>
      </c>
      <c r="G223" s="1038"/>
      <c r="H223" s="41">
        <v>136.5</v>
      </c>
      <c r="I223" s="59" t="s">
        <v>33</v>
      </c>
      <c r="J223" s="79">
        <f t="shared" si="17"/>
        <v>0</v>
      </c>
      <c r="K223" s="43" t="s">
        <v>82</v>
      </c>
      <c r="L223" s="44">
        <v>1.3</v>
      </c>
      <c r="M223" s="45">
        <v>12</v>
      </c>
      <c r="N223" s="45">
        <v>16</v>
      </c>
      <c r="O223" s="45">
        <v>14</v>
      </c>
      <c r="P223" s="536">
        <v>2.6879999999999999E-3</v>
      </c>
      <c r="Q223" s="47" t="s">
        <v>690</v>
      </c>
      <c r="R223" s="83">
        <v>39269097</v>
      </c>
      <c r="S223" s="285" t="s">
        <v>691</v>
      </c>
    </row>
    <row r="224" spans="1:19" ht="131.25" customHeight="1">
      <c r="A224" s="577">
        <v>106384</v>
      </c>
      <c r="B224" s="579" t="s">
        <v>692</v>
      </c>
      <c r="C224" s="575" t="s">
        <v>693</v>
      </c>
      <c r="D224" s="575" t="s">
        <v>694</v>
      </c>
      <c r="E224" s="578" t="s">
        <v>415</v>
      </c>
      <c r="F224" s="575" t="s">
        <v>427</v>
      </c>
      <c r="G224" s="1038"/>
      <c r="H224" s="574">
        <v>48.95</v>
      </c>
      <c r="I224" s="585" t="s">
        <v>33</v>
      </c>
      <c r="J224" s="907">
        <f t="shared" si="17"/>
        <v>0</v>
      </c>
      <c r="K224" s="580" t="s">
        <v>82</v>
      </c>
      <c r="L224" s="587">
        <v>3</v>
      </c>
      <c r="M224" s="587">
        <v>30</v>
      </c>
      <c r="N224" s="587">
        <v>40</v>
      </c>
      <c r="O224" s="587">
        <v>30</v>
      </c>
      <c r="P224" s="688">
        <v>0.04</v>
      </c>
      <c r="Q224" s="581" t="s">
        <v>695</v>
      </c>
      <c r="R224" s="900">
        <v>39269097</v>
      </c>
      <c r="S224" s="901" t="s">
        <v>696</v>
      </c>
    </row>
    <row r="225" spans="1:19" ht="132" customHeight="1">
      <c r="A225" s="577">
        <v>106340</v>
      </c>
      <c r="B225" s="966" t="s">
        <v>697</v>
      </c>
      <c r="C225" s="575" t="s">
        <v>693</v>
      </c>
      <c r="D225" s="575" t="s">
        <v>694</v>
      </c>
      <c r="E225" s="578" t="s">
        <v>415</v>
      </c>
      <c r="F225" s="575" t="s">
        <v>427</v>
      </c>
      <c r="G225" s="967"/>
      <c r="H225" s="574">
        <v>45</v>
      </c>
      <c r="I225" s="585" t="s">
        <v>33</v>
      </c>
      <c r="J225" s="907">
        <f t="shared" si="17"/>
        <v>0</v>
      </c>
      <c r="K225" s="580" t="s">
        <v>82</v>
      </c>
      <c r="L225" s="586">
        <v>8.0500000000000007</v>
      </c>
      <c r="M225" s="587">
        <v>60</v>
      </c>
      <c r="N225" s="587">
        <v>40</v>
      </c>
      <c r="O225" s="587">
        <v>37</v>
      </c>
      <c r="P225" s="688">
        <v>8.8800000000000004E-2</v>
      </c>
      <c r="Q225" s="581" t="s">
        <v>698</v>
      </c>
      <c r="R225" s="900" t="s">
        <v>699</v>
      </c>
      <c r="S225" s="901" t="s">
        <v>700</v>
      </c>
    </row>
    <row r="226" spans="1:19" ht="48" thickBot="1">
      <c r="A226" s="270" t="s">
        <v>701</v>
      </c>
      <c r="B226" s="56" t="s">
        <v>702</v>
      </c>
      <c r="C226" s="40" t="s">
        <v>76</v>
      </c>
      <c r="D226" s="40" t="s">
        <v>30</v>
      </c>
      <c r="E226" s="58" t="s">
        <v>703</v>
      </c>
      <c r="F226" s="38" t="s">
        <v>427</v>
      </c>
      <c r="G226" s="1038"/>
      <c r="H226" s="41">
        <v>25.85</v>
      </c>
      <c r="I226" s="59" t="s">
        <v>33</v>
      </c>
      <c r="J226" s="79">
        <f t="shared" si="17"/>
        <v>0</v>
      </c>
      <c r="K226" s="43" t="s">
        <v>82</v>
      </c>
      <c r="L226" s="44">
        <v>0.02</v>
      </c>
      <c r="M226" s="46">
        <v>21.5</v>
      </c>
      <c r="N226" s="45">
        <v>9</v>
      </c>
      <c r="O226" s="45">
        <v>5</v>
      </c>
      <c r="P226" s="536">
        <v>9.6750000000000004E-4</v>
      </c>
      <c r="Q226" s="267" t="s">
        <v>704</v>
      </c>
      <c r="R226" s="295">
        <v>39269097</v>
      </c>
      <c r="S226" s="285" t="s">
        <v>705</v>
      </c>
    </row>
    <row r="227" spans="1:19" s="66" customFormat="1" ht="39.950000000000003" customHeight="1" thickBot="1">
      <c r="A227" s="224" t="s">
        <v>706</v>
      </c>
      <c r="B227" s="246"/>
      <c r="C227" s="232"/>
      <c r="D227" s="232"/>
      <c r="E227" s="231"/>
      <c r="F227" s="247"/>
      <c r="G227" s="232"/>
      <c r="H227" s="814"/>
      <c r="I227" s="235"/>
      <c r="J227" s="232"/>
      <c r="K227" s="232"/>
      <c r="L227" s="231"/>
      <c r="M227" s="232"/>
      <c r="N227" s="232"/>
      <c r="O227" s="232"/>
      <c r="P227" s="664"/>
      <c r="Q227" s="232"/>
      <c r="R227" s="233"/>
      <c r="S227" s="538"/>
    </row>
    <row r="228" spans="1:19" ht="387" customHeight="1">
      <c r="A228" s="116">
        <v>106919</v>
      </c>
      <c r="B228" s="49" t="s">
        <v>707</v>
      </c>
      <c r="C228" s="50" t="s">
        <v>76</v>
      </c>
      <c r="D228" s="52" t="s">
        <v>30</v>
      </c>
      <c r="E228" s="105" t="s">
        <v>708</v>
      </c>
      <c r="F228" s="277" t="s">
        <v>709</v>
      </c>
      <c r="G228" s="1038"/>
      <c r="H228" s="208">
        <v>65750</v>
      </c>
      <c r="I228" s="97" t="s">
        <v>33</v>
      </c>
      <c r="J228" s="79">
        <f>IF(I228="USD",H228*G228,H228*G228*1.25)</f>
        <v>0</v>
      </c>
      <c r="K228" s="80" t="s">
        <v>710</v>
      </c>
      <c r="L228" s="81">
        <v>168</v>
      </c>
      <c r="M228" s="103">
        <v>119</v>
      </c>
      <c r="N228" s="103">
        <v>91</v>
      </c>
      <c r="O228" s="103">
        <v>94</v>
      </c>
      <c r="P228" s="663">
        <v>1.0179199999999999</v>
      </c>
      <c r="Q228" s="253">
        <v>441916</v>
      </c>
      <c r="R228" s="384">
        <v>9027900000</v>
      </c>
      <c r="S228" s="557" t="s">
        <v>711</v>
      </c>
    </row>
    <row r="229" spans="1:19" ht="271.5" customHeight="1" thickBot="1">
      <c r="A229" s="528">
        <v>106920</v>
      </c>
      <c r="B229" s="101" t="s">
        <v>712</v>
      </c>
      <c r="C229" s="60" t="s">
        <v>76</v>
      </c>
      <c r="D229" s="61" t="s">
        <v>30</v>
      </c>
      <c r="E229" s="526" t="s">
        <v>713</v>
      </c>
      <c r="F229" s="282" t="s">
        <v>709</v>
      </c>
      <c r="G229" s="1038"/>
      <c r="H229" s="531">
        <v>2500</v>
      </c>
      <c r="I229" s="450" t="s">
        <v>33</v>
      </c>
      <c r="J229" s="563">
        <f>IF(I229="USD",H229*G229,H229*G229*1.25)</f>
        <v>0</v>
      </c>
      <c r="K229" s="63" t="s">
        <v>90</v>
      </c>
      <c r="L229" s="64" t="s">
        <v>30</v>
      </c>
      <c r="M229" s="498" t="s">
        <v>30</v>
      </c>
      <c r="N229" s="498" t="s">
        <v>30</v>
      </c>
      <c r="O229" s="498" t="s">
        <v>30</v>
      </c>
      <c r="P229" s="667" t="s">
        <v>30</v>
      </c>
      <c r="Q229" s="466" t="s">
        <v>30</v>
      </c>
      <c r="R229" s="65" t="s">
        <v>30</v>
      </c>
      <c r="S229" s="65" t="s">
        <v>30</v>
      </c>
    </row>
    <row r="230" spans="1:19" s="66" customFormat="1" ht="39.950000000000003" customHeight="1" thickBot="1">
      <c r="A230" s="224" t="s">
        <v>714</v>
      </c>
      <c r="B230" s="246"/>
      <c r="C230" s="232"/>
      <c r="D230" s="232"/>
      <c r="E230" s="231"/>
      <c r="F230" s="247"/>
      <c r="G230" s="567"/>
      <c r="H230" s="808"/>
      <c r="I230" s="232"/>
      <c r="J230" s="232"/>
      <c r="K230" s="231"/>
      <c r="L230" s="232"/>
      <c r="M230" s="232"/>
      <c r="N230" s="232"/>
      <c r="O230" s="232"/>
      <c r="P230" s="664"/>
      <c r="Q230" s="233"/>
      <c r="R230" s="538"/>
      <c r="S230" s="538"/>
    </row>
    <row r="231" spans="1:19" ht="87" customHeight="1">
      <c r="A231" s="110">
        <v>106921</v>
      </c>
      <c r="B231" s="539" t="s">
        <v>715</v>
      </c>
      <c r="C231" s="571" t="s">
        <v>716</v>
      </c>
      <c r="D231" s="96" t="s">
        <v>717</v>
      </c>
      <c r="E231" s="540" t="s">
        <v>718</v>
      </c>
      <c r="F231" s="76" t="s">
        <v>709</v>
      </c>
      <c r="G231" s="1038"/>
      <c r="H231" s="70">
        <v>206.34</v>
      </c>
      <c r="I231" s="89" t="s">
        <v>33</v>
      </c>
      <c r="J231" s="541">
        <f>IF(I231="USD",H231*G231,H231*G231*1.25)</f>
        <v>0</v>
      </c>
      <c r="K231" s="542" t="s">
        <v>82</v>
      </c>
      <c r="L231" s="95">
        <v>1.01</v>
      </c>
      <c r="M231" s="95">
        <v>25.5</v>
      </c>
      <c r="N231" s="95">
        <v>30.7</v>
      </c>
      <c r="O231" s="95">
        <v>11.5</v>
      </c>
      <c r="P231" s="568">
        <v>8.9999999999999993E-3</v>
      </c>
      <c r="Q231" s="119">
        <v>443878</v>
      </c>
      <c r="R231" s="392">
        <v>3822190090</v>
      </c>
      <c r="S231" s="564" t="s">
        <v>719</v>
      </c>
    </row>
    <row r="232" spans="1:19" ht="39.950000000000003" customHeight="1">
      <c r="A232" s="112">
        <v>106922</v>
      </c>
      <c r="B232" s="543" t="s">
        <v>720</v>
      </c>
      <c r="C232" s="544" t="s">
        <v>721</v>
      </c>
      <c r="D232" s="98" t="s">
        <v>255</v>
      </c>
      <c r="E232" s="545" t="s">
        <v>722</v>
      </c>
      <c r="F232" s="76" t="s">
        <v>709</v>
      </c>
      <c r="G232" s="1038"/>
      <c r="H232" s="41">
        <v>206.57</v>
      </c>
      <c r="I232" s="91" t="s">
        <v>33</v>
      </c>
      <c r="J232" s="546">
        <f>IF(I232="USD",H232*G232,H232*G232*1.25)</f>
        <v>0</v>
      </c>
      <c r="K232" s="547" t="s">
        <v>723</v>
      </c>
      <c r="L232" s="44">
        <v>1.2</v>
      </c>
      <c r="M232" s="44">
        <v>19.5</v>
      </c>
      <c r="N232" s="44">
        <v>15</v>
      </c>
      <c r="O232" s="44">
        <v>15.5</v>
      </c>
      <c r="P232" s="536">
        <v>4.5300000000000002E-3</v>
      </c>
      <c r="Q232" s="47">
        <v>443806</v>
      </c>
      <c r="R232" s="78">
        <v>3822190090</v>
      </c>
      <c r="S232" s="559" t="s">
        <v>719</v>
      </c>
    </row>
    <row r="233" spans="1:19" ht="155.25" customHeight="1" thickBot="1">
      <c r="A233" s="112">
        <v>106978</v>
      </c>
      <c r="B233" s="566" t="s">
        <v>724</v>
      </c>
      <c r="C233" s="894" t="s">
        <v>716</v>
      </c>
      <c r="D233" s="113" t="s">
        <v>77</v>
      </c>
      <c r="E233" s="895" t="s">
        <v>725</v>
      </c>
      <c r="F233" s="76" t="s">
        <v>709</v>
      </c>
      <c r="G233" s="1038"/>
      <c r="H233" s="593">
        <v>250</v>
      </c>
      <c r="I233" s="896" t="s">
        <v>33</v>
      </c>
      <c r="J233" s="897">
        <f>IF(I233="USD",H233*G233,H233*G233*1.25)</f>
        <v>0</v>
      </c>
      <c r="K233" s="547" t="s">
        <v>82</v>
      </c>
      <c r="L233" s="166">
        <v>0.93</v>
      </c>
      <c r="M233" s="166">
        <v>25.5</v>
      </c>
      <c r="N233" s="166">
        <v>30.7</v>
      </c>
      <c r="O233" s="166">
        <v>11.5</v>
      </c>
      <c r="P233" s="874">
        <v>8.9999999999999993E-3</v>
      </c>
      <c r="Q233" s="189">
        <v>442818</v>
      </c>
      <c r="R233" s="525">
        <v>8473308000</v>
      </c>
      <c r="S233" s="898" t="s">
        <v>726</v>
      </c>
    </row>
    <row r="234" spans="1:19" s="66" customFormat="1" ht="39.950000000000003" customHeight="1" thickBot="1">
      <c r="A234" s="224" t="s">
        <v>727</v>
      </c>
      <c r="B234" s="246"/>
      <c r="C234" s="232"/>
      <c r="D234" s="232"/>
      <c r="E234" s="231"/>
      <c r="F234" s="247"/>
      <c r="G234" s="234"/>
      <c r="H234" s="808"/>
      <c r="I234" s="232"/>
      <c r="J234" s="232"/>
      <c r="K234" s="231"/>
      <c r="L234" s="232"/>
      <c r="M234" s="232"/>
      <c r="N234" s="232"/>
      <c r="O234" s="232"/>
      <c r="P234" s="664"/>
      <c r="Q234" s="233"/>
      <c r="R234" s="538"/>
      <c r="S234" s="538"/>
    </row>
    <row r="235" spans="1:19" ht="67.5" customHeight="1">
      <c r="A235" s="116">
        <v>106923</v>
      </c>
      <c r="B235" s="550" t="s">
        <v>728</v>
      </c>
      <c r="C235" s="50" t="s">
        <v>76</v>
      </c>
      <c r="D235" s="52" t="s">
        <v>30</v>
      </c>
      <c r="E235" s="551" t="s">
        <v>729</v>
      </c>
      <c r="F235" s="28" t="s">
        <v>709</v>
      </c>
      <c r="G235" s="1038"/>
      <c r="H235" s="552">
        <v>1475</v>
      </c>
      <c r="I235" s="553" t="s">
        <v>33</v>
      </c>
      <c r="J235" s="554">
        <f t="shared" ref="J235:J245" si="18">IF(I235="USD",H235*G235,H235*G235*1.25)</f>
        <v>0</v>
      </c>
      <c r="K235" s="555" t="s">
        <v>82</v>
      </c>
      <c r="L235" s="81">
        <v>20.5</v>
      </c>
      <c r="M235" s="81">
        <v>66.7</v>
      </c>
      <c r="N235" s="81">
        <v>66.7</v>
      </c>
      <c r="O235" s="81">
        <v>66.7</v>
      </c>
      <c r="P235" s="696">
        <v>0.29672999999999999</v>
      </c>
      <c r="Q235" s="556">
        <v>443362</v>
      </c>
      <c r="R235" s="384">
        <v>8471607000</v>
      </c>
      <c r="S235" s="557" t="s">
        <v>711</v>
      </c>
    </row>
    <row r="236" spans="1:19" ht="41.25" customHeight="1">
      <c r="A236" s="116">
        <v>106925</v>
      </c>
      <c r="B236" s="56" t="s">
        <v>730</v>
      </c>
      <c r="C236" s="38" t="s">
        <v>76</v>
      </c>
      <c r="D236" s="40" t="s">
        <v>30</v>
      </c>
      <c r="E236" s="545" t="s">
        <v>731</v>
      </c>
      <c r="F236" s="525" t="s">
        <v>709</v>
      </c>
      <c r="G236" s="1038"/>
      <c r="H236" s="548">
        <v>59.11</v>
      </c>
      <c r="I236" s="59" t="s">
        <v>33</v>
      </c>
      <c r="J236" s="268">
        <f t="shared" si="18"/>
        <v>0</v>
      </c>
      <c r="K236" s="549" t="s">
        <v>82</v>
      </c>
      <c r="L236" s="560">
        <v>0.02</v>
      </c>
      <c r="M236" s="560">
        <v>28</v>
      </c>
      <c r="N236" s="560">
        <v>21</v>
      </c>
      <c r="O236" s="560">
        <v>1</v>
      </c>
      <c r="P236" s="687">
        <v>2.9E-4</v>
      </c>
      <c r="Q236" s="98">
        <v>443436</v>
      </c>
      <c r="R236" s="78">
        <v>8523519000</v>
      </c>
      <c r="S236" s="559" t="s">
        <v>711</v>
      </c>
    </row>
    <row r="237" spans="1:19" ht="41.25" customHeight="1">
      <c r="A237" s="116">
        <v>106926</v>
      </c>
      <c r="B237" s="56" t="s">
        <v>732</v>
      </c>
      <c r="C237" s="38" t="s">
        <v>76</v>
      </c>
      <c r="D237" s="40" t="s">
        <v>30</v>
      </c>
      <c r="E237" s="545" t="s">
        <v>731</v>
      </c>
      <c r="F237" s="525" t="s">
        <v>709</v>
      </c>
      <c r="G237" s="1038"/>
      <c r="H237" s="548">
        <v>372</v>
      </c>
      <c r="I237" s="59" t="s">
        <v>33</v>
      </c>
      <c r="J237" s="268">
        <f t="shared" si="18"/>
        <v>0</v>
      </c>
      <c r="K237" s="549" t="s">
        <v>82</v>
      </c>
      <c r="L237" s="560">
        <v>0.02</v>
      </c>
      <c r="M237" s="560">
        <v>21</v>
      </c>
      <c r="N237" s="560">
        <v>28.5</v>
      </c>
      <c r="O237" s="560">
        <v>1</v>
      </c>
      <c r="P237" s="687">
        <v>5.9000000000000003E-4</v>
      </c>
      <c r="Q237" s="98">
        <v>444819</v>
      </c>
      <c r="R237" s="78">
        <v>4911990000</v>
      </c>
      <c r="S237" s="559" t="s">
        <v>711</v>
      </c>
    </row>
    <row r="238" spans="1:19" ht="81.75" customHeight="1">
      <c r="A238" s="116">
        <v>106927</v>
      </c>
      <c r="B238" s="108" t="s">
        <v>733</v>
      </c>
      <c r="C238" s="38" t="s">
        <v>734</v>
      </c>
      <c r="D238" s="40" t="s">
        <v>30</v>
      </c>
      <c r="E238" s="545" t="s">
        <v>735</v>
      </c>
      <c r="F238" s="525" t="s">
        <v>709</v>
      </c>
      <c r="G238" s="1038"/>
      <c r="H238" s="548">
        <v>3389</v>
      </c>
      <c r="I238" s="91" t="s">
        <v>33</v>
      </c>
      <c r="J238" s="546">
        <f t="shared" si="18"/>
        <v>0</v>
      </c>
      <c r="K238" s="549" t="s">
        <v>82</v>
      </c>
      <c r="L238" s="44">
        <v>9.1999999999999993</v>
      </c>
      <c r="M238" s="44">
        <v>43.5</v>
      </c>
      <c r="N238" s="44">
        <v>43.5</v>
      </c>
      <c r="O238" s="44">
        <v>43</v>
      </c>
      <c r="P238" s="698">
        <v>8.1360000000000002E-2</v>
      </c>
      <c r="Q238" s="98">
        <v>444808</v>
      </c>
      <c r="R238" s="78">
        <v>7326909890</v>
      </c>
      <c r="S238" s="559" t="s">
        <v>711</v>
      </c>
    </row>
    <row r="239" spans="1:19" ht="39.950000000000003" customHeight="1">
      <c r="A239" s="116">
        <v>106928</v>
      </c>
      <c r="B239" s="108" t="s">
        <v>736</v>
      </c>
      <c r="C239" s="38" t="s">
        <v>76</v>
      </c>
      <c r="D239" s="40" t="s">
        <v>30</v>
      </c>
      <c r="E239" s="545" t="s">
        <v>737</v>
      </c>
      <c r="F239" s="525" t="s">
        <v>709</v>
      </c>
      <c r="G239" s="1038"/>
      <c r="H239" s="548">
        <v>722</v>
      </c>
      <c r="I239" s="91" t="s">
        <v>33</v>
      </c>
      <c r="J239" s="268">
        <f t="shared" si="18"/>
        <v>0</v>
      </c>
      <c r="K239" s="549" t="s">
        <v>82</v>
      </c>
      <c r="L239" s="44">
        <v>17.440000000000001</v>
      </c>
      <c r="M239" s="44">
        <v>49</v>
      </c>
      <c r="N239" s="44">
        <v>29.5</v>
      </c>
      <c r="O239" s="44">
        <v>50</v>
      </c>
      <c r="P239" s="697">
        <v>7.2270000000000001E-2</v>
      </c>
      <c r="Q239" s="98">
        <v>257819</v>
      </c>
      <c r="R239" s="78">
        <v>8443321000</v>
      </c>
      <c r="S239" s="559" t="s">
        <v>711</v>
      </c>
    </row>
    <row r="240" spans="1:19" ht="39.950000000000003" customHeight="1">
      <c r="A240" s="116">
        <v>106929</v>
      </c>
      <c r="B240" s="108" t="s">
        <v>738</v>
      </c>
      <c r="C240" s="38" t="s">
        <v>76</v>
      </c>
      <c r="D240" s="40" t="s">
        <v>30</v>
      </c>
      <c r="E240" s="13" t="s">
        <v>739</v>
      </c>
      <c r="F240" s="525" t="s">
        <v>709</v>
      </c>
      <c r="G240" s="1038"/>
      <c r="H240" s="548">
        <v>41</v>
      </c>
      <c r="I240" s="91"/>
      <c r="J240" s="268">
        <f t="shared" si="18"/>
        <v>0</v>
      </c>
      <c r="K240" s="549" t="s">
        <v>82</v>
      </c>
      <c r="L240" s="44">
        <v>0.216</v>
      </c>
      <c r="M240" s="44">
        <v>36.1</v>
      </c>
      <c r="N240" s="44">
        <v>27.3</v>
      </c>
      <c r="O240" s="44">
        <v>6.5</v>
      </c>
      <c r="P240" s="697">
        <v>6.4000000000000003E-3</v>
      </c>
      <c r="Q240" s="98">
        <v>8544429090</v>
      </c>
      <c r="R240" s="78">
        <v>8544429090</v>
      </c>
      <c r="S240" s="559" t="s">
        <v>711</v>
      </c>
    </row>
    <row r="241" spans="1:19" ht="39.950000000000003" customHeight="1">
      <c r="A241" s="116">
        <v>106930</v>
      </c>
      <c r="B241" s="108" t="s">
        <v>740</v>
      </c>
      <c r="C241" s="38" t="s">
        <v>76</v>
      </c>
      <c r="D241" s="40" t="s">
        <v>30</v>
      </c>
      <c r="E241" s="545" t="s">
        <v>741</v>
      </c>
      <c r="F241" s="525" t="s">
        <v>709</v>
      </c>
      <c r="G241" s="1038"/>
      <c r="H241" s="548">
        <v>1923</v>
      </c>
      <c r="I241" s="59" t="s">
        <v>33</v>
      </c>
      <c r="J241" s="268">
        <f t="shared" si="18"/>
        <v>0</v>
      </c>
      <c r="K241" s="549" t="s">
        <v>82</v>
      </c>
      <c r="L241" s="44">
        <v>34</v>
      </c>
      <c r="M241" s="44">
        <v>70</v>
      </c>
      <c r="N241" s="44">
        <v>24</v>
      </c>
      <c r="O241" s="44">
        <v>58</v>
      </c>
      <c r="P241" s="697">
        <v>9.7439999999999999E-2</v>
      </c>
      <c r="Q241" s="98">
        <v>257687</v>
      </c>
      <c r="R241" s="78">
        <v>8504409090</v>
      </c>
      <c r="S241" s="559" t="s">
        <v>711</v>
      </c>
    </row>
    <row r="242" spans="1:19" ht="47.25">
      <c r="A242" s="116">
        <v>106931</v>
      </c>
      <c r="B242" s="108" t="s">
        <v>742</v>
      </c>
      <c r="C242" s="38" t="s">
        <v>76</v>
      </c>
      <c r="D242" s="40" t="s">
        <v>30</v>
      </c>
      <c r="E242" s="545" t="s">
        <v>743</v>
      </c>
      <c r="F242" s="525" t="s">
        <v>709</v>
      </c>
      <c r="G242" s="1038"/>
      <c r="H242" s="548">
        <v>895</v>
      </c>
      <c r="I242" s="91" t="s">
        <v>33</v>
      </c>
      <c r="J242" s="546">
        <f t="shared" si="18"/>
        <v>0</v>
      </c>
      <c r="K242" s="549" t="s">
        <v>82</v>
      </c>
      <c r="L242" s="44">
        <v>34</v>
      </c>
      <c r="M242" s="44">
        <v>70.5</v>
      </c>
      <c r="N242" s="44">
        <v>56.5</v>
      </c>
      <c r="O242" s="44">
        <v>25.5</v>
      </c>
      <c r="P242" s="697">
        <v>0.10156999999999999</v>
      </c>
      <c r="Q242" s="98">
        <v>257688</v>
      </c>
      <c r="R242" s="78">
        <v>8473308000</v>
      </c>
      <c r="S242" s="559" t="s">
        <v>711</v>
      </c>
    </row>
    <row r="243" spans="1:19" ht="49.5" customHeight="1">
      <c r="A243" s="116">
        <v>106932</v>
      </c>
      <c r="B243" s="565" t="s">
        <v>744</v>
      </c>
      <c r="C243" s="572" t="s">
        <v>716</v>
      </c>
      <c r="D243" s="107" t="s">
        <v>584</v>
      </c>
      <c r="E243" s="561" t="s">
        <v>745</v>
      </c>
      <c r="F243" s="28" t="s">
        <v>709</v>
      </c>
      <c r="G243" s="1038"/>
      <c r="H243" s="53">
        <v>188</v>
      </c>
      <c r="I243" s="97" t="s">
        <v>33</v>
      </c>
      <c r="J243" s="495">
        <f t="shared" si="18"/>
        <v>0</v>
      </c>
      <c r="K243" s="562" t="s">
        <v>82</v>
      </c>
      <c r="L243" s="81">
        <v>0.94</v>
      </c>
      <c r="M243" s="81">
        <v>31</v>
      </c>
      <c r="N243" s="81">
        <v>25.5</v>
      </c>
      <c r="O243" s="81">
        <v>11.5</v>
      </c>
      <c r="P243" s="663">
        <v>9.0900000000000009E-3</v>
      </c>
      <c r="Q243" s="54">
        <v>444048</v>
      </c>
      <c r="R243" s="384">
        <v>3822190090</v>
      </c>
      <c r="S243" s="557" t="s">
        <v>711</v>
      </c>
    </row>
    <row r="244" spans="1:19" ht="49.5" customHeight="1">
      <c r="A244" s="112">
        <v>106685</v>
      </c>
      <c r="B244" s="566" t="s">
        <v>746</v>
      </c>
      <c r="C244" s="544" t="s">
        <v>716</v>
      </c>
      <c r="D244" s="98" t="s">
        <v>425</v>
      </c>
      <c r="E244" s="545" t="s">
        <v>747</v>
      </c>
      <c r="F244" s="525" t="s">
        <v>709</v>
      </c>
      <c r="G244" s="1038"/>
      <c r="H244" s="41">
        <v>8.64</v>
      </c>
      <c r="I244" s="59" t="s">
        <v>33</v>
      </c>
      <c r="J244" s="268">
        <f t="shared" si="18"/>
        <v>0</v>
      </c>
      <c r="K244" s="549" t="s">
        <v>585</v>
      </c>
      <c r="L244" s="44">
        <v>0.2838</v>
      </c>
      <c r="M244" s="44">
        <v>11.2</v>
      </c>
      <c r="N244" s="44">
        <v>5.8</v>
      </c>
      <c r="O244" s="44">
        <v>7.7</v>
      </c>
      <c r="P244" s="536">
        <v>4.8999999999999998E-5</v>
      </c>
      <c r="Q244" s="47">
        <v>437519</v>
      </c>
      <c r="R244" s="78">
        <v>3926909790</v>
      </c>
      <c r="S244" s="559" t="s">
        <v>748</v>
      </c>
    </row>
    <row r="245" spans="1:19" ht="39.950000000000003" customHeight="1" thickBot="1">
      <c r="A245" s="112">
        <v>106933</v>
      </c>
      <c r="B245" s="721" t="s">
        <v>749</v>
      </c>
      <c r="C245" s="544" t="s">
        <v>721</v>
      </c>
      <c r="D245" s="722" t="s">
        <v>255</v>
      </c>
      <c r="E245" s="545" t="s">
        <v>750</v>
      </c>
      <c r="F245" s="529" t="s">
        <v>709</v>
      </c>
      <c r="G245" s="1038"/>
      <c r="H245" s="723">
        <v>205</v>
      </c>
      <c r="I245" s="450" t="s">
        <v>33</v>
      </c>
      <c r="J245" s="563">
        <f t="shared" si="18"/>
        <v>0</v>
      </c>
      <c r="K245" s="724" t="s">
        <v>82</v>
      </c>
      <c r="L245" s="64">
        <v>0.36</v>
      </c>
      <c r="M245" s="498">
        <v>14.5</v>
      </c>
      <c r="N245" s="498">
        <v>9.5</v>
      </c>
      <c r="O245" s="498">
        <v>12</v>
      </c>
      <c r="P245" s="725">
        <v>1.65E-3</v>
      </c>
      <c r="Q245" s="722">
        <v>444522</v>
      </c>
      <c r="R245" s="65">
        <v>3821000000</v>
      </c>
      <c r="S245" s="726" t="s">
        <v>711</v>
      </c>
    </row>
    <row r="246" spans="1:19" s="66" customFormat="1" ht="39.950000000000003" customHeight="1" thickBot="1">
      <c r="A246" s="224" t="s">
        <v>751</v>
      </c>
      <c r="B246" s="246"/>
      <c r="C246" s="232"/>
      <c r="D246" s="232"/>
      <c r="E246" s="231"/>
      <c r="F246" s="247"/>
      <c r="G246" s="234"/>
      <c r="H246" s="808"/>
      <c r="I246" s="232"/>
      <c r="J246" s="232"/>
      <c r="K246" s="231"/>
      <c r="L246" s="232"/>
      <c r="M246" s="232"/>
      <c r="N246" s="232"/>
      <c r="O246" s="232"/>
      <c r="P246" s="664"/>
      <c r="Q246" s="233"/>
      <c r="R246" s="538"/>
      <c r="S246" s="538"/>
    </row>
    <row r="247" spans="1:19" ht="321.75" customHeight="1">
      <c r="A247" s="116">
        <v>106961</v>
      </c>
      <c r="B247" s="550" t="s">
        <v>752</v>
      </c>
      <c r="C247" s="50" t="s">
        <v>43</v>
      </c>
      <c r="D247" s="52" t="s">
        <v>30</v>
      </c>
      <c r="E247" s="551" t="s">
        <v>753</v>
      </c>
      <c r="F247" s="28" t="s">
        <v>533</v>
      </c>
      <c r="G247" s="1038"/>
      <c r="H247" s="737">
        <v>42959</v>
      </c>
      <c r="I247" s="553" t="s">
        <v>754</v>
      </c>
      <c r="J247" s="742">
        <f>IF(I247="USD",H247*G247,H247*G247*1.25)</f>
        <v>0</v>
      </c>
      <c r="K247" s="555" t="s">
        <v>82</v>
      </c>
      <c r="L247" s="81">
        <v>125</v>
      </c>
      <c r="M247" s="81">
        <v>200</v>
      </c>
      <c r="N247" s="81">
        <v>140</v>
      </c>
      <c r="O247" s="81">
        <v>180</v>
      </c>
      <c r="P247" s="736">
        <v>1.25</v>
      </c>
      <c r="Q247" s="556">
        <v>1805235</v>
      </c>
      <c r="R247" s="384">
        <v>90181990</v>
      </c>
      <c r="S247" s="557" t="s">
        <v>755</v>
      </c>
    </row>
    <row r="248" spans="1:19" ht="307.5" customHeight="1">
      <c r="A248" s="116">
        <v>106962</v>
      </c>
      <c r="B248" s="56" t="s">
        <v>756</v>
      </c>
      <c r="C248" s="50" t="s">
        <v>43</v>
      </c>
      <c r="D248" s="52" t="s">
        <v>30</v>
      </c>
      <c r="E248" s="545" t="s">
        <v>757</v>
      </c>
      <c r="F248" s="525" t="s">
        <v>533</v>
      </c>
      <c r="G248" s="1038"/>
      <c r="H248" s="548">
        <v>39000</v>
      </c>
      <c r="I248" s="59" t="s">
        <v>754</v>
      </c>
      <c r="J248" s="743">
        <f>IF(I248="USD",H248*G248,H248*G248*1.25)</f>
        <v>0</v>
      </c>
      <c r="K248" s="549" t="s">
        <v>82</v>
      </c>
      <c r="L248" s="81">
        <v>109</v>
      </c>
      <c r="M248" s="81">
        <v>200</v>
      </c>
      <c r="N248" s="81">
        <v>140</v>
      </c>
      <c r="O248" s="81">
        <v>180</v>
      </c>
      <c r="P248" s="735">
        <v>1.25</v>
      </c>
      <c r="Q248" s="98">
        <v>1805236</v>
      </c>
      <c r="R248" s="384">
        <v>90181990</v>
      </c>
      <c r="S248" s="557" t="s">
        <v>755</v>
      </c>
    </row>
    <row r="249" spans="1:19" ht="180" customHeight="1">
      <c r="A249" s="116">
        <v>106963</v>
      </c>
      <c r="B249" s="56" t="s">
        <v>758</v>
      </c>
      <c r="C249" s="38" t="s">
        <v>76</v>
      </c>
      <c r="D249" s="52" t="s">
        <v>30</v>
      </c>
      <c r="E249" s="545" t="s">
        <v>759</v>
      </c>
      <c r="F249" s="525" t="s">
        <v>533</v>
      </c>
      <c r="G249" s="1038"/>
      <c r="H249" s="548">
        <v>8700</v>
      </c>
      <c r="I249" s="59" t="s">
        <v>754</v>
      </c>
      <c r="J249" s="743">
        <f>IF(I249="USD",H249*G249,H249*G249*1.25)</f>
        <v>0</v>
      </c>
      <c r="K249" s="549" t="s">
        <v>82</v>
      </c>
      <c r="L249" s="44">
        <v>40</v>
      </c>
      <c r="M249" s="44">
        <v>59</v>
      </c>
      <c r="N249" s="44">
        <v>58</v>
      </c>
      <c r="O249" s="44">
        <v>72</v>
      </c>
      <c r="P249" s="697">
        <v>0.24638399999999999</v>
      </c>
      <c r="Q249" s="98" t="s">
        <v>760</v>
      </c>
      <c r="R249" s="78">
        <v>90181990</v>
      </c>
      <c r="S249" s="559" t="s">
        <v>761</v>
      </c>
    </row>
    <row r="250" spans="1:19" ht="103.5" customHeight="1">
      <c r="A250" s="116">
        <v>106964</v>
      </c>
      <c r="B250" s="56" t="s">
        <v>762</v>
      </c>
      <c r="C250" s="38" t="s">
        <v>76</v>
      </c>
      <c r="D250" s="52" t="s">
        <v>30</v>
      </c>
      <c r="E250" s="545" t="s">
        <v>763</v>
      </c>
      <c r="F250" s="525" t="s">
        <v>533</v>
      </c>
      <c r="G250" s="1038"/>
      <c r="H250" s="548">
        <v>525</v>
      </c>
      <c r="I250" s="59" t="s">
        <v>754</v>
      </c>
      <c r="J250" s="743">
        <f>IF(I250="USD",H250*G250,H250*G250*1.25)</f>
        <v>0</v>
      </c>
      <c r="K250" s="549" t="s">
        <v>82</v>
      </c>
      <c r="L250" s="560">
        <v>16.5</v>
      </c>
      <c r="M250" s="560">
        <v>48</v>
      </c>
      <c r="N250" s="560">
        <v>40</v>
      </c>
      <c r="O250" s="560">
        <v>44</v>
      </c>
      <c r="P250" s="687">
        <v>8.448E-2</v>
      </c>
      <c r="Q250" s="98">
        <v>1876728</v>
      </c>
      <c r="R250" s="744">
        <v>84798997</v>
      </c>
      <c r="S250" s="745" t="s">
        <v>46</v>
      </c>
    </row>
    <row r="251" spans="1:19" ht="79.5" thickBot="1">
      <c r="A251" s="116">
        <v>106965</v>
      </c>
      <c r="B251" s="56" t="s">
        <v>764</v>
      </c>
      <c r="C251" s="38" t="s">
        <v>76</v>
      </c>
      <c r="D251" s="40" t="s">
        <v>30</v>
      </c>
      <c r="E251" s="545" t="s">
        <v>765</v>
      </c>
      <c r="F251" s="525" t="s">
        <v>533</v>
      </c>
      <c r="G251" s="1038"/>
      <c r="H251" s="548">
        <v>3600</v>
      </c>
      <c r="I251" s="59" t="s">
        <v>754</v>
      </c>
      <c r="J251" s="743">
        <f>IF(I251="USD",H251*G251,H251*G251*1.25)</f>
        <v>0</v>
      </c>
      <c r="K251" s="549" t="s">
        <v>82</v>
      </c>
      <c r="L251" s="560">
        <v>15</v>
      </c>
      <c r="M251" s="560">
        <v>45</v>
      </c>
      <c r="N251" s="560">
        <v>35</v>
      </c>
      <c r="O251" s="560">
        <v>52</v>
      </c>
      <c r="P251" s="687">
        <v>8.1900000000000001E-2</v>
      </c>
      <c r="Q251" s="98">
        <v>1876703</v>
      </c>
      <c r="R251" s="744">
        <v>84798997</v>
      </c>
      <c r="S251" s="745" t="s">
        <v>46</v>
      </c>
    </row>
    <row r="252" spans="1:19" s="66" customFormat="1" ht="39.950000000000003" customHeight="1" thickBot="1">
      <c r="A252" s="224" t="s">
        <v>766</v>
      </c>
      <c r="B252" s="246"/>
      <c r="C252" s="232"/>
      <c r="D252" s="232"/>
      <c r="E252" s="231"/>
      <c r="F252" s="247"/>
      <c r="G252" s="234"/>
      <c r="H252" s="808"/>
      <c r="I252" s="232"/>
      <c r="J252" s="232"/>
      <c r="K252" s="231"/>
      <c r="L252" s="232"/>
      <c r="M252" s="232"/>
      <c r="N252" s="232"/>
      <c r="O252" s="232"/>
      <c r="P252" s="664"/>
      <c r="Q252" s="233"/>
      <c r="R252" s="538"/>
      <c r="S252" s="538"/>
    </row>
    <row r="253" spans="1:19" ht="105" customHeight="1">
      <c r="A253" s="116">
        <v>106966</v>
      </c>
      <c r="B253" s="550" t="s">
        <v>767</v>
      </c>
      <c r="C253" s="50" t="s">
        <v>768</v>
      </c>
      <c r="D253" s="52" t="s">
        <v>769</v>
      </c>
      <c r="E253" s="551" t="s">
        <v>770</v>
      </c>
      <c r="F253" s="28" t="s">
        <v>533</v>
      </c>
      <c r="G253" s="1038"/>
      <c r="H253" s="552">
        <v>52</v>
      </c>
      <c r="I253" s="553" t="s">
        <v>754</v>
      </c>
      <c r="J253" s="742">
        <f>IF(I253="USD",H253*G253,H253*G253*1.25)</f>
        <v>0</v>
      </c>
      <c r="K253" s="555" t="s">
        <v>585</v>
      </c>
      <c r="L253" s="81">
        <v>4.5</v>
      </c>
      <c r="M253" s="81">
        <v>47</v>
      </c>
      <c r="N253" s="81">
        <v>46</v>
      </c>
      <c r="O253" s="81">
        <v>43</v>
      </c>
      <c r="P253" s="696">
        <v>0.09</v>
      </c>
      <c r="Q253" s="556" t="s">
        <v>771</v>
      </c>
      <c r="R253" s="384">
        <v>38221900</v>
      </c>
      <c r="S253" s="557" t="s">
        <v>772</v>
      </c>
    </row>
    <row r="254" spans="1:19" ht="113.25" customHeight="1">
      <c r="A254" s="112">
        <v>106967</v>
      </c>
      <c r="B254" s="56" t="s">
        <v>773</v>
      </c>
      <c r="C254" s="38" t="s">
        <v>774</v>
      </c>
      <c r="D254" s="40" t="s">
        <v>775</v>
      </c>
      <c r="E254" s="545" t="s">
        <v>776</v>
      </c>
      <c r="F254" s="525" t="s">
        <v>533</v>
      </c>
      <c r="G254" s="1038"/>
      <c r="H254" s="548">
        <v>432</v>
      </c>
      <c r="I254" s="59" t="s">
        <v>754</v>
      </c>
      <c r="J254" s="743">
        <f>IF(I254="USD",H254*G254,H254*G254*1.25)</f>
        <v>0</v>
      </c>
      <c r="K254" s="549" t="s">
        <v>244</v>
      </c>
      <c r="L254" s="44">
        <v>5</v>
      </c>
      <c r="M254" s="44">
        <v>39</v>
      </c>
      <c r="N254" s="44">
        <v>30</v>
      </c>
      <c r="O254" s="44">
        <v>28</v>
      </c>
      <c r="P254" s="697">
        <v>3.2759999999999997E-2</v>
      </c>
      <c r="Q254" s="98" t="s">
        <v>777</v>
      </c>
      <c r="R254" s="78">
        <v>38221900</v>
      </c>
      <c r="S254" s="559" t="s">
        <v>778</v>
      </c>
    </row>
    <row r="255" spans="1:19" ht="50.25" customHeight="1">
      <c r="A255" s="116">
        <v>106968</v>
      </c>
      <c r="B255" s="56" t="s">
        <v>779</v>
      </c>
      <c r="C255" s="50" t="s">
        <v>780</v>
      </c>
      <c r="D255" s="52" t="s">
        <v>769</v>
      </c>
      <c r="E255" s="298" t="s">
        <v>781</v>
      </c>
      <c r="F255" s="525" t="s">
        <v>533</v>
      </c>
      <c r="G255" s="1038"/>
      <c r="H255" s="548">
        <v>99</v>
      </c>
      <c r="I255" s="59" t="s">
        <v>754</v>
      </c>
      <c r="J255" s="743">
        <f>IF(I255="USD",H255*G255,H255*G255*1.25)</f>
        <v>0</v>
      </c>
      <c r="K255" s="549" t="s">
        <v>782</v>
      </c>
      <c r="L255" s="81">
        <v>0.5</v>
      </c>
      <c r="M255" s="81">
        <v>16.5</v>
      </c>
      <c r="N255" s="81">
        <v>13</v>
      </c>
      <c r="O255" s="81">
        <v>10</v>
      </c>
      <c r="P255" s="697">
        <v>2.1450000000000002E-3</v>
      </c>
      <c r="Q255" s="98">
        <v>522960</v>
      </c>
      <c r="R255" s="384">
        <v>38221900</v>
      </c>
      <c r="S255" s="557" t="s">
        <v>783</v>
      </c>
    </row>
    <row r="256" spans="1:19" ht="174" customHeight="1">
      <c r="A256" s="116">
        <v>106983</v>
      </c>
      <c r="B256" s="56" t="s">
        <v>2153</v>
      </c>
      <c r="C256" s="50" t="s">
        <v>2157</v>
      </c>
      <c r="D256" s="52" t="s">
        <v>775</v>
      </c>
      <c r="E256" s="298" t="s">
        <v>2159</v>
      </c>
      <c r="F256" s="525" t="s">
        <v>533</v>
      </c>
      <c r="G256" s="1038"/>
      <c r="H256" s="548">
        <v>811.2</v>
      </c>
      <c r="I256" s="59" t="s">
        <v>754</v>
      </c>
      <c r="J256" s="743">
        <v>0</v>
      </c>
      <c r="K256" s="549" t="s">
        <v>2154</v>
      </c>
      <c r="L256" s="81">
        <v>11</v>
      </c>
      <c r="M256" s="81">
        <v>47</v>
      </c>
      <c r="N256" s="81">
        <v>46</v>
      </c>
      <c r="O256" s="81">
        <v>43</v>
      </c>
      <c r="P256" s="697">
        <v>0.09</v>
      </c>
      <c r="Q256" s="98" t="s">
        <v>784</v>
      </c>
      <c r="R256" s="384">
        <v>38221900</v>
      </c>
      <c r="S256" s="557" t="s">
        <v>785</v>
      </c>
    </row>
    <row r="257" spans="1:19" ht="116.25" customHeight="1">
      <c r="A257" s="116">
        <v>106984</v>
      </c>
      <c r="B257" s="56" t="s">
        <v>2155</v>
      </c>
      <c r="C257" s="50" t="s">
        <v>76</v>
      </c>
      <c r="D257" s="52" t="s">
        <v>584</v>
      </c>
      <c r="E257" s="298" t="s">
        <v>2160</v>
      </c>
      <c r="F257" s="525" t="s">
        <v>533</v>
      </c>
      <c r="G257" s="1038"/>
      <c r="H257" s="548">
        <v>200</v>
      </c>
      <c r="I257" s="59" t="s">
        <v>754</v>
      </c>
      <c r="J257" s="743">
        <v>0</v>
      </c>
      <c r="K257" s="549" t="s">
        <v>2161</v>
      </c>
      <c r="L257" s="81">
        <v>0.8</v>
      </c>
      <c r="M257" s="81">
        <v>16</v>
      </c>
      <c r="N257" s="81">
        <v>13</v>
      </c>
      <c r="O257" s="81">
        <v>10</v>
      </c>
      <c r="P257" s="697">
        <v>2.0799999999999998E-3</v>
      </c>
      <c r="Q257" s="98">
        <v>1896574</v>
      </c>
      <c r="R257" s="384">
        <v>38221900</v>
      </c>
      <c r="S257" s="557" t="s">
        <v>2162</v>
      </c>
    </row>
    <row r="258" spans="1:19" ht="162.75" customHeight="1" thickBot="1">
      <c r="A258" s="116">
        <v>106985</v>
      </c>
      <c r="B258" s="56" t="s">
        <v>2156</v>
      </c>
      <c r="C258" s="38" t="s">
        <v>2158</v>
      </c>
      <c r="D258" s="40" t="s">
        <v>584</v>
      </c>
      <c r="E258" s="298" t="s">
        <v>2163</v>
      </c>
      <c r="F258" s="525" t="s">
        <v>533</v>
      </c>
      <c r="G258" s="1038"/>
      <c r="H258" s="548">
        <v>800</v>
      </c>
      <c r="I258" s="59" t="s">
        <v>754</v>
      </c>
      <c r="J258" s="743">
        <v>0</v>
      </c>
      <c r="K258" s="549" t="s">
        <v>2164</v>
      </c>
      <c r="L258" s="44">
        <v>4.5</v>
      </c>
      <c r="M258" s="44">
        <v>47</v>
      </c>
      <c r="N258" s="44">
        <v>46</v>
      </c>
      <c r="O258" s="44">
        <v>43</v>
      </c>
      <c r="P258" s="697">
        <v>9.2965999999999993E-2</v>
      </c>
      <c r="Q258" s="98">
        <v>1880018</v>
      </c>
      <c r="R258" s="78">
        <v>38221900</v>
      </c>
      <c r="S258" s="559" t="s">
        <v>2165</v>
      </c>
    </row>
    <row r="259" spans="1:19" s="66" customFormat="1" ht="39.950000000000003" customHeight="1" thickBot="1">
      <c r="A259" s="224" t="s">
        <v>786</v>
      </c>
      <c r="B259" s="246"/>
      <c r="C259" s="232"/>
      <c r="D259" s="232"/>
      <c r="E259" s="231"/>
      <c r="F259" s="247"/>
      <c r="G259" s="234"/>
      <c r="H259" s="808"/>
      <c r="I259" s="232"/>
      <c r="J259" s="232"/>
      <c r="K259" s="231"/>
      <c r="L259" s="232"/>
      <c r="M259" s="232"/>
      <c r="N259" s="232"/>
      <c r="O259" s="232"/>
      <c r="P259" s="664"/>
      <c r="Q259" s="233"/>
      <c r="R259" s="538"/>
      <c r="S259" s="538"/>
    </row>
    <row r="260" spans="1:19" ht="57" customHeight="1">
      <c r="A260" s="116">
        <v>106970</v>
      </c>
      <c r="B260" s="550" t="s">
        <v>787</v>
      </c>
      <c r="C260" s="50" t="s">
        <v>788</v>
      </c>
      <c r="D260" s="52" t="s">
        <v>30</v>
      </c>
      <c r="E260" s="551" t="s">
        <v>789</v>
      </c>
      <c r="F260" s="28" t="s">
        <v>533</v>
      </c>
      <c r="G260" s="1038"/>
      <c r="H260" s="552">
        <v>254</v>
      </c>
      <c r="I260" s="553" t="s">
        <v>754</v>
      </c>
      <c r="J260" s="742">
        <f>IF(I260="USD",H260*G260,H260*G260*1.25)</f>
        <v>0</v>
      </c>
      <c r="K260" s="555" t="s">
        <v>82</v>
      </c>
      <c r="L260" s="81">
        <v>1.5</v>
      </c>
      <c r="M260" s="81">
        <v>27</v>
      </c>
      <c r="N260" s="81">
        <v>23</v>
      </c>
      <c r="O260" s="81">
        <v>9</v>
      </c>
      <c r="P260" s="696">
        <v>5.5890000000000002E-3</v>
      </c>
      <c r="Q260" s="556">
        <v>1876705</v>
      </c>
      <c r="R260" s="384">
        <v>39231010</v>
      </c>
      <c r="S260" s="746" t="s">
        <v>46</v>
      </c>
    </row>
    <row r="261" spans="1:19" ht="50.25" customHeight="1" thickBot="1">
      <c r="A261" s="112">
        <v>106971</v>
      </c>
      <c r="B261" s="56" t="s">
        <v>790</v>
      </c>
      <c r="C261" s="38" t="s">
        <v>504</v>
      </c>
      <c r="D261" s="40" t="s">
        <v>30</v>
      </c>
      <c r="E261" s="545" t="s">
        <v>791</v>
      </c>
      <c r="F261" s="525" t="s">
        <v>533</v>
      </c>
      <c r="G261" s="1038"/>
      <c r="H261" s="548">
        <v>105</v>
      </c>
      <c r="I261" s="59" t="s">
        <v>754</v>
      </c>
      <c r="J261" s="743">
        <f>IF(I261="USD",H261*G261,H261*G261*1.25)</f>
        <v>0</v>
      </c>
      <c r="K261" s="549" t="s">
        <v>82</v>
      </c>
      <c r="L261" s="44">
        <v>0.1</v>
      </c>
      <c r="M261" s="44">
        <v>15</v>
      </c>
      <c r="N261" s="44">
        <v>10</v>
      </c>
      <c r="O261" s="44">
        <v>3</v>
      </c>
      <c r="P261" s="697">
        <v>4.4999999999999999E-4</v>
      </c>
      <c r="Q261" s="98">
        <v>1877137</v>
      </c>
      <c r="R261" s="78">
        <v>39231010</v>
      </c>
      <c r="S261" s="745" t="s">
        <v>46</v>
      </c>
    </row>
    <row r="262" spans="1:19" s="66" customFormat="1" ht="39.950000000000003" customHeight="1" thickBot="1">
      <c r="A262" s="224" t="s">
        <v>792</v>
      </c>
      <c r="B262" s="246"/>
      <c r="C262" s="232"/>
      <c r="D262" s="232"/>
      <c r="E262" s="231"/>
      <c r="F262" s="247"/>
      <c r="G262" s="234"/>
      <c r="H262" s="808"/>
      <c r="I262" s="232"/>
      <c r="J262" s="232"/>
      <c r="K262" s="231"/>
      <c r="L262" s="232"/>
      <c r="M262" s="232"/>
      <c r="N262" s="232"/>
      <c r="O262" s="232"/>
      <c r="P262" s="664"/>
      <c r="Q262" s="233"/>
      <c r="R262" s="538"/>
      <c r="S262" s="538"/>
    </row>
    <row r="263" spans="1:19" ht="74.25" customHeight="1">
      <c r="A263" s="116">
        <v>106972</v>
      </c>
      <c r="B263" s="550" t="s">
        <v>793</v>
      </c>
      <c r="C263" s="50" t="s">
        <v>76</v>
      </c>
      <c r="D263" s="52" t="s">
        <v>30</v>
      </c>
      <c r="E263" s="551" t="s">
        <v>794</v>
      </c>
      <c r="F263" s="28" t="s">
        <v>533</v>
      </c>
      <c r="G263" s="1038"/>
      <c r="H263" s="552">
        <v>9600</v>
      </c>
      <c r="I263" s="553" t="s">
        <v>754</v>
      </c>
      <c r="J263" s="742">
        <f>IF(I263="USD",H263*G263,H263*G263*1.25)</f>
        <v>0</v>
      </c>
      <c r="K263" s="555" t="s">
        <v>90</v>
      </c>
      <c r="L263" s="81" t="s">
        <v>30</v>
      </c>
      <c r="M263" s="81" t="s">
        <v>30</v>
      </c>
      <c r="N263" s="81" t="s">
        <v>30</v>
      </c>
      <c r="O263" s="81" t="s">
        <v>30</v>
      </c>
      <c r="P263" s="81" t="s">
        <v>30</v>
      </c>
      <c r="Q263" s="748" t="s">
        <v>795</v>
      </c>
      <c r="R263" s="384" t="s">
        <v>30</v>
      </c>
      <c r="S263" s="746" t="s">
        <v>46</v>
      </c>
    </row>
    <row r="264" spans="1:19" ht="69" customHeight="1">
      <c r="A264" s="112">
        <v>106973</v>
      </c>
      <c r="B264" s="56" t="s">
        <v>796</v>
      </c>
      <c r="C264" s="38" t="s">
        <v>76</v>
      </c>
      <c r="D264" s="40" t="s">
        <v>30</v>
      </c>
      <c r="E264" s="545" t="s">
        <v>797</v>
      </c>
      <c r="F264" s="525" t="s">
        <v>533</v>
      </c>
      <c r="G264" s="1038"/>
      <c r="H264" s="548">
        <v>4800</v>
      </c>
      <c r="I264" s="59" t="s">
        <v>754</v>
      </c>
      <c r="J264" s="743">
        <f>IF(I264="USD",H264*G264,H264*G264*1.25)</f>
        <v>0</v>
      </c>
      <c r="K264" s="549" t="s">
        <v>90</v>
      </c>
      <c r="L264" s="44" t="s">
        <v>30</v>
      </c>
      <c r="M264" s="44" t="s">
        <v>30</v>
      </c>
      <c r="N264" s="44" t="s">
        <v>30</v>
      </c>
      <c r="O264" s="44" t="s">
        <v>30</v>
      </c>
      <c r="P264" s="44" t="s">
        <v>30</v>
      </c>
      <c r="Q264" s="748" t="s">
        <v>798</v>
      </c>
      <c r="R264" s="78" t="s">
        <v>30</v>
      </c>
      <c r="S264" s="745" t="s">
        <v>46</v>
      </c>
    </row>
    <row r="265" spans="1:19" ht="82.5" customHeight="1" thickBot="1">
      <c r="A265" s="116">
        <v>106974</v>
      </c>
      <c r="B265" s="56" t="s">
        <v>799</v>
      </c>
      <c r="C265" s="50" t="s">
        <v>76</v>
      </c>
      <c r="D265" s="52" t="s">
        <v>30</v>
      </c>
      <c r="E265" s="545" t="s">
        <v>800</v>
      </c>
      <c r="F265" s="525" t="s">
        <v>533</v>
      </c>
      <c r="G265" s="1038"/>
      <c r="H265" s="548">
        <v>900</v>
      </c>
      <c r="I265" s="59" t="s">
        <v>754</v>
      </c>
      <c r="J265" s="747">
        <f>IF(I265="USD",H265*G265,H265*G265*1.25)</f>
        <v>0</v>
      </c>
      <c r="K265" s="549" t="s">
        <v>90</v>
      </c>
      <c r="L265" s="81" t="s">
        <v>30</v>
      </c>
      <c r="M265" s="81" t="s">
        <v>30</v>
      </c>
      <c r="N265" s="81" t="s">
        <v>30</v>
      </c>
      <c r="O265" s="81" t="s">
        <v>30</v>
      </c>
      <c r="P265" s="81" t="s">
        <v>30</v>
      </c>
      <c r="Q265" s="748" t="s">
        <v>801</v>
      </c>
      <c r="R265" s="384" t="s">
        <v>30</v>
      </c>
      <c r="S265" s="746" t="s">
        <v>46</v>
      </c>
    </row>
    <row r="266" spans="1:19" s="26" customFormat="1" ht="45" customHeight="1" thickBot="1">
      <c r="A266" s="352" t="s">
        <v>802</v>
      </c>
      <c r="B266" s="353"/>
      <c r="C266" s="353"/>
      <c r="D266" s="353"/>
      <c r="E266" s="353"/>
      <c r="F266" s="353"/>
      <c r="G266" s="354"/>
      <c r="H266" s="813"/>
      <c r="I266" s="353"/>
      <c r="J266" s="353"/>
      <c r="K266" s="353"/>
      <c r="L266" s="356"/>
      <c r="M266" s="356"/>
      <c r="N266" s="356"/>
      <c r="O266" s="356"/>
      <c r="P266" s="684"/>
      <c r="Q266" s="353"/>
      <c r="R266" s="353"/>
      <c r="S266" s="357"/>
    </row>
    <row r="267" spans="1:19" ht="39.950000000000003" customHeight="1" thickBot="1">
      <c r="A267" s="224" t="s">
        <v>803</v>
      </c>
      <c r="B267" s="225"/>
      <c r="C267" s="226"/>
      <c r="D267" s="226"/>
      <c r="E267" s="225"/>
      <c r="F267" s="227"/>
      <c r="G267" s="230"/>
      <c r="H267" s="808"/>
      <c r="I267" s="226"/>
      <c r="J267" s="226"/>
      <c r="K267" s="225"/>
      <c r="L267" s="226"/>
      <c r="M267" s="226"/>
      <c r="N267" s="226"/>
      <c r="O267" s="226"/>
      <c r="P267" s="662"/>
      <c r="Q267" s="227"/>
      <c r="R267" s="227"/>
      <c r="S267" s="328"/>
    </row>
    <row r="268" spans="1:19" ht="78.75">
      <c r="A268" s="296">
        <v>106843</v>
      </c>
      <c r="B268" s="147" t="s">
        <v>804</v>
      </c>
      <c r="C268" s="76" t="s">
        <v>76</v>
      </c>
      <c r="D268" s="77" t="s">
        <v>30</v>
      </c>
      <c r="E268" s="118" t="s">
        <v>805</v>
      </c>
      <c r="F268" s="76" t="s">
        <v>806</v>
      </c>
      <c r="G268" s="1038"/>
      <c r="H268" s="90">
        <v>2892.5</v>
      </c>
      <c r="I268" s="59" t="s">
        <v>33</v>
      </c>
      <c r="J268" s="42">
        <f>IF(I268="USD",H268*G268,H268*G268*1.3)</f>
        <v>0</v>
      </c>
      <c r="K268" s="93" t="s">
        <v>82</v>
      </c>
      <c r="L268" s="94">
        <v>130</v>
      </c>
      <c r="M268" s="94">
        <v>87</v>
      </c>
      <c r="N268" s="94">
        <v>92</v>
      </c>
      <c r="O268" s="94">
        <v>124</v>
      </c>
      <c r="P268" s="568">
        <v>0.99</v>
      </c>
      <c r="Q268" s="119" t="s">
        <v>807</v>
      </c>
      <c r="R268" s="104">
        <v>84198990</v>
      </c>
      <c r="S268" s="294" t="s">
        <v>808</v>
      </c>
    </row>
    <row r="269" spans="1:19" ht="39.950000000000003" customHeight="1">
      <c r="A269" s="270">
        <v>106844</v>
      </c>
      <c r="B269" s="56" t="s">
        <v>809</v>
      </c>
      <c r="C269" s="38" t="s">
        <v>76</v>
      </c>
      <c r="D269" s="40" t="s">
        <v>30</v>
      </c>
      <c r="E269" s="58" t="s">
        <v>810</v>
      </c>
      <c r="F269" s="76" t="s">
        <v>806</v>
      </c>
      <c r="G269" s="1038"/>
      <c r="H269" s="41">
        <v>56.9</v>
      </c>
      <c r="I269" s="59" t="s">
        <v>33</v>
      </c>
      <c r="J269" s="42">
        <f>IF(I269="USD",H269*G269,H269*G269*1.3)</f>
        <v>0</v>
      </c>
      <c r="K269" s="43" t="s">
        <v>82</v>
      </c>
      <c r="L269" s="45">
        <v>2</v>
      </c>
      <c r="M269" s="45"/>
      <c r="N269" s="45"/>
      <c r="O269" s="45"/>
      <c r="P269" s="536">
        <v>1.2E-2</v>
      </c>
      <c r="Q269" s="119" t="s">
        <v>811</v>
      </c>
      <c r="R269" s="83">
        <v>84198990</v>
      </c>
      <c r="S269" s="294" t="s">
        <v>808</v>
      </c>
    </row>
    <row r="270" spans="1:19" ht="78.75">
      <c r="A270" s="296">
        <v>106247</v>
      </c>
      <c r="B270" s="147" t="s">
        <v>812</v>
      </c>
      <c r="C270" s="76" t="s">
        <v>76</v>
      </c>
      <c r="D270" s="77" t="s">
        <v>30</v>
      </c>
      <c r="E270" s="118" t="s">
        <v>813</v>
      </c>
      <c r="F270" s="38" t="s">
        <v>427</v>
      </c>
      <c r="G270" s="1038"/>
      <c r="H270" s="90">
        <v>6399.5</v>
      </c>
      <c r="I270" s="91" t="s">
        <v>33</v>
      </c>
      <c r="J270" s="92">
        <f>IF(I270="USD",H270*G270,H270*G270*1.3)</f>
        <v>0</v>
      </c>
      <c r="K270" s="93" t="s">
        <v>814</v>
      </c>
      <c r="L270" s="94">
        <v>290</v>
      </c>
      <c r="M270" s="94">
        <v>105</v>
      </c>
      <c r="N270" s="94">
        <v>133</v>
      </c>
      <c r="O270" s="94">
        <v>191</v>
      </c>
      <c r="P270" s="568">
        <v>2.6673149999999999</v>
      </c>
      <c r="Q270" s="119" t="s">
        <v>815</v>
      </c>
      <c r="R270" s="104">
        <v>8419899890</v>
      </c>
      <c r="S270" s="294" t="s">
        <v>816</v>
      </c>
    </row>
    <row r="271" spans="1:19" ht="39.950000000000003" customHeight="1" thickBot="1">
      <c r="A271" s="155">
        <v>106248</v>
      </c>
      <c r="B271" s="140" t="s">
        <v>817</v>
      </c>
      <c r="C271" s="50" t="s">
        <v>76</v>
      </c>
      <c r="D271" s="52" t="s">
        <v>30</v>
      </c>
      <c r="E271" s="55" t="s">
        <v>818</v>
      </c>
      <c r="F271" s="38" t="s">
        <v>427</v>
      </c>
      <c r="G271" s="1038"/>
      <c r="H271" s="53">
        <v>183</v>
      </c>
      <c r="I271" s="97" t="s">
        <v>33</v>
      </c>
      <c r="J271" s="79">
        <f>IF(I271="USD",H271*G271,H271*G271*1.3)</f>
        <v>0</v>
      </c>
      <c r="K271" s="80" t="s">
        <v>82</v>
      </c>
      <c r="L271" s="103">
        <v>15</v>
      </c>
      <c r="M271" s="103">
        <v>141</v>
      </c>
      <c r="N271" s="103">
        <v>69</v>
      </c>
      <c r="O271" s="103">
        <v>21</v>
      </c>
      <c r="P271" s="663">
        <v>0.20430899999999999</v>
      </c>
      <c r="Q271" s="54" t="s">
        <v>819</v>
      </c>
      <c r="R271" s="276">
        <v>8419908509</v>
      </c>
      <c r="S271" s="293" t="s">
        <v>816</v>
      </c>
    </row>
    <row r="272" spans="1:19" ht="39.950000000000003" customHeight="1" thickBot="1">
      <c r="A272" s="224" t="s">
        <v>820</v>
      </c>
      <c r="B272" s="225"/>
      <c r="C272" s="226"/>
      <c r="D272" s="226"/>
      <c r="E272" s="225"/>
      <c r="F272" s="227"/>
      <c r="G272" s="230"/>
      <c r="H272" s="808"/>
      <c r="I272" s="226"/>
      <c r="J272" s="226"/>
      <c r="K272" s="225"/>
      <c r="L272" s="226"/>
      <c r="M272" s="226"/>
      <c r="N272" s="226"/>
      <c r="O272" s="226"/>
      <c r="P272" s="662"/>
      <c r="Q272" s="227"/>
      <c r="R272" s="227"/>
      <c r="S272" s="328"/>
    </row>
    <row r="273" spans="1:19" ht="75" customHeight="1">
      <c r="A273" s="110">
        <v>106038</v>
      </c>
      <c r="B273" s="87" t="s">
        <v>821</v>
      </c>
      <c r="C273" s="76" t="s">
        <v>504</v>
      </c>
      <c r="D273" s="77" t="s">
        <v>255</v>
      </c>
      <c r="E273" s="118" t="s">
        <v>822</v>
      </c>
      <c r="F273" s="76" t="s">
        <v>709</v>
      </c>
      <c r="G273" s="1038"/>
      <c r="H273" s="161">
        <v>184.54</v>
      </c>
      <c r="I273" s="77" t="s">
        <v>33</v>
      </c>
      <c r="J273" s="92">
        <f t="shared" ref="J273:J284" si="19">IF(I273="USD",H273*G273,H273*G273*1.3)</f>
        <v>0</v>
      </c>
      <c r="K273" s="93" t="s">
        <v>585</v>
      </c>
      <c r="L273" s="365">
        <v>4</v>
      </c>
      <c r="M273" s="77">
        <v>35</v>
      </c>
      <c r="N273" s="77">
        <v>20</v>
      </c>
      <c r="O273" s="77">
        <v>16</v>
      </c>
      <c r="P273" s="568">
        <v>1.12E-2</v>
      </c>
      <c r="Q273" s="119">
        <v>220502</v>
      </c>
      <c r="R273" s="104">
        <v>3821000000</v>
      </c>
      <c r="S273" s="294" t="s">
        <v>823</v>
      </c>
    </row>
    <row r="274" spans="1:19" ht="81" customHeight="1">
      <c r="A274" s="116">
        <v>106039</v>
      </c>
      <c r="B274" s="105" t="s">
        <v>824</v>
      </c>
      <c r="C274" s="50" t="s">
        <v>504</v>
      </c>
      <c r="D274" s="52" t="s">
        <v>112</v>
      </c>
      <c r="E274" s="55" t="s">
        <v>825</v>
      </c>
      <c r="F274" s="28" t="s">
        <v>709</v>
      </c>
      <c r="G274" s="1038"/>
      <c r="H274" s="139">
        <v>157.51</v>
      </c>
      <c r="I274" s="40" t="s">
        <v>33</v>
      </c>
      <c r="J274" s="42">
        <f t="shared" si="19"/>
        <v>0</v>
      </c>
      <c r="K274" s="43" t="s">
        <v>585</v>
      </c>
      <c r="L274" s="40">
        <v>4.0999999999999996</v>
      </c>
      <c r="M274" s="40">
        <v>35.200000000000003</v>
      </c>
      <c r="N274" s="40">
        <v>19.8</v>
      </c>
      <c r="O274" s="40">
        <v>16</v>
      </c>
      <c r="P274" s="536">
        <v>1.1150999999999999E-2</v>
      </c>
      <c r="Q274" s="47">
        <v>220909</v>
      </c>
      <c r="R274" s="83">
        <v>3821000000</v>
      </c>
      <c r="S274" s="285" t="s">
        <v>826</v>
      </c>
    </row>
    <row r="275" spans="1:19" ht="87" customHeight="1">
      <c r="A275" s="112">
        <v>106559</v>
      </c>
      <c r="B275" s="37" t="s">
        <v>827</v>
      </c>
      <c r="C275" s="38" t="s">
        <v>828</v>
      </c>
      <c r="D275" s="40" t="s">
        <v>255</v>
      </c>
      <c r="E275" s="58" t="s">
        <v>829</v>
      </c>
      <c r="F275" s="38" t="s">
        <v>709</v>
      </c>
      <c r="G275" s="1038"/>
      <c r="H275" s="139">
        <v>241.17</v>
      </c>
      <c r="I275" s="40" t="s">
        <v>33</v>
      </c>
      <c r="J275" s="42">
        <f t="shared" si="19"/>
        <v>0</v>
      </c>
      <c r="K275" s="43" t="s">
        <v>585</v>
      </c>
      <c r="L275" s="40">
        <v>1.36</v>
      </c>
      <c r="M275" s="40">
        <v>20.2</v>
      </c>
      <c r="N275" s="40">
        <v>14</v>
      </c>
      <c r="O275" s="40">
        <v>14.8</v>
      </c>
      <c r="P275" s="536">
        <v>4.1850000000000004E-3</v>
      </c>
      <c r="Q275" s="47">
        <v>212240</v>
      </c>
      <c r="R275" s="83">
        <v>3821000000</v>
      </c>
      <c r="S275" s="285" t="s">
        <v>830</v>
      </c>
    </row>
    <row r="276" spans="1:19" s="159" customFormat="1" ht="66" customHeight="1">
      <c r="A276" s="112">
        <v>106614</v>
      </c>
      <c r="B276" s="13" t="s">
        <v>831</v>
      </c>
      <c r="C276" s="40" t="s">
        <v>76</v>
      </c>
      <c r="D276" s="40" t="s">
        <v>832</v>
      </c>
      <c r="E276" s="58" t="s">
        <v>833</v>
      </c>
      <c r="F276" s="28" t="s">
        <v>709</v>
      </c>
      <c r="G276" s="1038"/>
      <c r="H276" s="139">
        <v>96.13</v>
      </c>
      <c r="I276" s="40" t="s">
        <v>33</v>
      </c>
      <c r="J276" s="42">
        <f t="shared" si="19"/>
        <v>0</v>
      </c>
      <c r="K276" s="43" t="s">
        <v>82</v>
      </c>
      <c r="L276" s="40">
        <v>0.6</v>
      </c>
      <c r="M276" s="40">
        <v>12</v>
      </c>
      <c r="N276" s="40">
        <v>7</v>
      </c>
      <c r="O276" s="40">
        <v>20</v>
      </c>
      <c r="P276" s="660">
        <v>1.6800000000000001E-3</v>
      </c>
      <c r="Q276" s="47">
        <v>212203</v>
      </c>
      <c r="R276" s="83">
        <v>3821000000</v>
      </c>
      <c r="S276" s="297" t="s">
        <v>834</v>
      </c>
    </row>
    <row r="277" spans="1:19" s="159" customFormat="1" ht="87" customHeight="1">
      <c r="A277" s="112">
        <v>106615</v>
      </c>
      <c r="B277" s="13" t="s">
        <v>835</v>
      </c>
      <c r="C277" s="40" t="s">
        <v>76</v>
      </c>
      <c r="D277" s="40" t="s">
        <v>836</v>
      </c>
      <c r="E277" s="58" t="s">
        <v>837</v>
      </c>
      <c r="F277" s="38" t="s">
        <v>709</v>
      </c>
      <c r="G277" s="1038"/>
      <c r="H277" s="139">
        <v>86.39</v>
      </c>
      <c r="I277" s="40" t="s">
        <v>33</v>
      </c>
      <c r="J277" s="42">
        <f t="shared" si="19"/>
        <v>0</v>
      </c>
      <c r="K277" s="43" t="s">
        <v>82</v>
      </c>
      <c r="L277" s="40">
        <v>0.59</v>
      </c>
      <c r="M277" s="40">
        <v>12</v>
      </c>
      <c r="N277" s="40">
        <v>6.5</v>
      </c>
      <c r="O277" s="40">
        <v>19.5</v>
      </c>
      <c r="P277" s="536">
        <v>1.5200000000000001E-3</v>
      </c>
      <c r="Q277" s="47">
        <v>262710</v>
      </c>
      <c r="R277" s="83">
        <v>3821000000</v>
      </c>
      <c r="S277" s="297" t="s">
        <v>838</v>
      </c>
    </row>
    <row r="278" spans="1:19" s="159" customFormat="1" ht="90.75" customHeight="1">
      <c r="A278" s="116">
        <v>106620</v>
      </c>
      <c r="B278" s="239" t="s">
        <v>839</v>
      </c>
      <c r="C278" s="52" t="s">
        <v>612</v>
      </c>
      <c r="D278" s="52" t="s">
        <v>112</v>
      </c>
      <c r="E278" s="55" t="s">
        <v>840</v>
      </c>
      <c r="F278" s="28" t="s">
        <v>709</v>
      </c>
      <c r="G278" s="1038"/>
      <c r="H278" s="139">
        <v>17.170000000000002</v>
      </c>
      <c r="I278" s="40" t="s">
        <v>33</v>
      </c>
      <c r="J278" s="42">
        <f t="shared" si="19"/>
        <v>0</v>
      </c>
      <c r="K278" s="43" t="s">
        <v>585</v>
      </c>
      <c r="L278" s="40">
        <v>0.28000000000000003</v>
      </c>
      <c r="M278" s="40">
        <v>14</v>
      </c>
      <c r="N278" s="40">
        <v>6.6</v>
      </c>
      <c r="O278" s="40">
        <v>15.6</v>
      </c>
      <c r="P278" s="536">
        <v>1.441E-3</v>
      </c>
      <c r="Q278" s="47">
        <v>220908</v>
      </c>
      <c r="R278" s="83">
        <v>3821000000</v>
      </c>
      <c r="S278" s="297" t="s">
        <v>826</v>
      </c>
    </row>
    <row r="279" spans="1:19" ht="95.25" customHeight="1">
      <c r="A279" s="112">
        <v>106259</v>
      </c>
      <c r="B279" s="37" t="s">
        <v>841</v>
      </c>
      <c r="C279" s="38" t="s">
        <v>76</v>
      </c>
      <c r="D279" s="40" t="s">
        <v>425</v>
      </c>
      <c r="E279" s="58" t="s">
        <v>842</v>
      </c>
      <c r="F279" s="38" t="s">
        <v>427</v>
      </c>
      <c r="G279" s="1038"/>
      <c r="H279" s="41">
        <v>69.55</v>
      </c>
      <c r="I279" s="59" t="s">
        <v>33</v>
      </c>
      <c r="J279" s="42">
        <f t="shared" si="19"/>
        <v>0</v>
      </c>
      <c r="K279" s="43" t="s">
        <v>82</v>
      </c>
      <c r="L279" s="46">
        <v>0.6</v>
      </c>
      <c r="M279" s="46">
        <v>12.5</v>
      </c>
      <c r="N279" s="45">
        <v>7</v>
      </c>
      <c r="O279" s="46">
        <v>19.5</v>
      </c>
      <c r="P279" s="536">
        <v>1.7062500000000001E-3</v>
      </c>
      <c r="Q279" s="47" t="s">
        <v>843</v>
      </c>
      <c r="R279" s="83">
        <v>38210000</v>
      </c>
      <c r="S279" s="285" t="s">
        <v>844</v>
      </c>
    </row>
    <row r="280" spans="1:19" s="159" customFormat="1" ht="38.1" customHeight="1">
      <c r="A280" s="270">
        <v>106268</v>
      </c>
      <c r="B280" s="56" t="s">
        <v>845</v>
      </c>
      <c r="C280" s="38" t="s">
        <v>846</v>
      </c>
      <c r="D280" s="40" t="s">
        <v>425</v>
      </c>
      <c r="E280" s="58" t="s">
        <v>847</v>
      </c>
      <c r="F280" s="38" t="s">
        <v>427</v>
      </c>
      <c r="G280" s="1038"/>
      <c r="H280" s="41">
        <v>10.55</v>
      </c>
      <c r="I280" s="59" t="s">
        <v>33</v>
      </c>
      <c r="J280" s="42">
        <f t="shared" si="19"/>
        <v>0</v>
      </c>
      <c r="K280" s="43" t="s">
        <v>82</v>
      </c>
      <c r="L280" s="46">
        <v>1.2</v>
      </c>
      <c r="M280" s="45">
        <v>20</v>
      </c>
      <c r="N280" s="45">
        <v>20</v>
      </c>
      <c r="O280" s="45">
        <v>25</v>
      </c>
      <c r="P280" s="536">
        <v>0.01</v>
      </c>
      <c r="Q280" s="47" t="s">
        <v>848</v>
      </c>
      <c r="R280" s="83">
        <v>29054500</v>
      </c>
      <c r="S280" s="297" t="s">
        <v>849</v>
      </c>
    </row>
    <row r="281" spans="1:19" ht="79.5" customHeight="1">
      <c r="A281" s="112">
        <v>106265</v>
      </c>
      <c r="B281" s="37" t="s">
        <v>850</v>
      </c>
      <c r="C281" s="38" t="s">
        <v>76</v>
      </c>
      <c r="D281" s="40" t="s">
        <v>425</v>
      </c>
      <c r="E281" s="58" t="s">
        <v>851</v>
      </c>
      <c r="F281" s="38" t="s">
        <v>427</v>
      </c>
      <c r="G281" s="1038"/>
      <c r="H281" s="41">
        <v>21.6</v>
      </c>
      <c r="I281" s="59" t="s">
        <v>33</v>
      </c>
      <c r="J281" s="42">
        <f t="shared" si="19"/>
        <v>0</v>
      </c>
      <c r="K281" s="43" t="s">
        <v>82</v>
      </c>
      <c r="L281" s="46">
        <v>0.3</v>
      </c>
      <c r="M281" s="45">
        <v>10</v>
      </c>
      <c r="N281" s="45">
        <v>10</v>
      </c>
      <c r="O281" s="45">
        <v>12</v>
      </c>
      <c r="P281" s="536">
        <v>1.1999999999999999E-3</v>
      </c>
      <c r="Q281" s="47" t="s">
        <v>852</v>
      </c>
      <c r="R281" s="83">
        <v>29241200</v>
      </c>
      <c r="S281" s="285" t="s">
        <v>853</v>
      </c>
    </row>
    <row r="282" spans="1:19" ht="54" customHeight="1">
      <c r="A282" s="112">
        <v>106267</v>
      </c>
      <c r="B282" s="37" t="s">
        <v>854</v>
      </c>
      <c r="C282" s="38" t="s">
        <v>76</v>
      </c>
      <c r="D282" s="40" t="s">
        <v>694</v>
      </c>
      <c r="E282" s="58" t="s">
        <v>855</v>
      </c>
      <c r="F282" s="76" t="s">
        <v>427</v>
      </c>
      <c r="G282" s="1038"/>
      <c r="H282" s="41">
        <v>112.95</v>
      </c>
      <c r="I282" s="59" t="s">
        <v>33</v>
      </c>
      <c r="J282" s="42">
        <f t="shared" si="19"/>
        <v>0</v>
      </c>
      <c r="K282" s="43" t="s">
        <v>428</v>
      </c>
      <c r="L282" s="46">
        <v>6</v>
      </c>
      <c r="M282" s="45">
        <v>21</v>
      </c>
      <c r="N282" s="45">
        <v>28</v>
      </c>
      <c r="O282" s="45">
        <v>32</v>
      </c>
      <c r="P282" s="536">
        <v>1.8815999999999999E-2</v>
      </c>
      <c r="Q282" s="47" t="s">
        <v>856</v>
      </c>
      <c r="R282" s="83">
        <v>32041300</v>
      </c>
      <c r="S282" s="285" t="s">
        <v>857</v>
      </c>
    </row>
    <row r="283" spans="1:19" ht="39.950000000000003" customHeight="1">
      <c r="A283" s="155">
        <v>106279</v>
      </c>
      <c r="B283" s="140" t="s">
        <v>858</v>
      </c>
      <c r="C283" s="50" t="s">
        <v>76</v>
      </c>
      <c r="D283" s="40" t="s">
        <v>859</v>
      </c>
      <c r="E283" s="55" t="s">
        <v>860</v>
      </c>
      <c r="F283" s="38" t="s">
        <v>427</v>
      </c>
      <c r="G283" s="1038"/>
      <c r="H283" s="53">
        <v>17.150000000000002</v>
      </c>
      <c r="I283" s="97" t="s">
        <v>33</v>
      </c>
      <c r="J283" s="79">
        <f t="shared" si="19"/>
        <v>0</v>
      </c>
      <c r="K283" s="43" t="s">
        <v>82</v>
      </c>
      <c r="L283" s="46">
        <v>1.2</v>
      </c>
      <c r="M283" s="45">
        <v>20</v>
      </c>
      <c r="N283" s="45">
        <v>20</v>
      </c>
      <c r="O283" s="45">
        <v>25</v>
      </c>
      <c r="P283" s="536">
        <v>0.01</v>
      </c>
      <c r="Q283" s="54" t="s">
        <v>861</v>
      </c>
      <c r="R283" s="276">
        <v>28352200</v>
      </c>
      <c r="S283" s="285" t="s">
        <v>862</v>
      </c>
    </row>
    <row r="284" spans="1:19" ht="50.25" customHeight="1" thickBot="1">
      <c r="A284" s="112">
        <v>106303</v>
      </c>
      <c r="B284" s="37" t="s">
        <v>863</v>
      </c>
      <c r="C284" s="38" t="s">
        <v>76</v>
      </c>
      <c r="D284" s="40" t="s">
        <v>112</v>
      </c>
      <c r="E284" s="13" t="s">
        <v>864</v>
      </c>
      <c r="F284" s="38" t="s">
        <v>427</v>
      </c>
      <c r="G284" s="1038"/>
      <c r="H284" s="90">
        <v>45.650000000000006</v>
      </c>
      <c r="I284" s="91" t="s">
        <v>33</v>
      </c>
      <c r="J284" s="92">
        <f t="shared" si="19"/>
        <v>0</v>
      </c>
      <c r="K284" s="43" t="s">
        <v>82</v>
      </c>
      <c r="L284" s="46">
        <v>0.7</v>
      </c>
      <c r="M284" s="45">
        <v>20</v>
      </c>
      <c r="N284" s="45">
        <v>20</v>
      </c>
      <c r="O284" s="45">
        <v>10</v>
      </c>
      <c r="P284" s="536">
        <v>4.0000000000000001E-3</v>
      </c>
      <c r="Q284" s="119" t="s">
        <v>865</v>
      </c>
      <c r="R284" s="280">
        <v>4021011</v>
      </c>
      <c r="S284" s="285" t="s">
        <v>866</v>
      </c>
    </row>
    <row r="285" spans="1:19" ht="39.950000000000003" customHeight="1" thickBot="1">
      <c r="A285" s="224" t="s">
        <v>867</v>
      </c>
      <c r="B285" s="225"/>
      <c r="C285" s="226"/>
      <c r="D285" s="226"/>
      <c r="E285" s="225"/>
      <c r="F285" s="227"/>
      <c r="G285" s="230"/>
      <c r="H285" s="808"/>
      <c r="I285" s="226"/>
      <c r="J285" s="226"/>
      <c r="K285" s="225"/>
      <c r="L285" s="226"/>
      <c r="M285" s="226"/>
      <c r="N285" s="226"/>
      <c r="O285" s="226"/>
      <c r="P285" s="662"/>
      <c r="Q285" s="227"/>
      <c r="R285" s="227"/>
      <c r="S285" s="328"/>
    </row>
    <row r="286" spans="1:19" ht="45" customHeight="1">
      <c r="A286" s="270">
        <v>106235</v>
      </c>
      <c r="B286" s="56" t="s">
        <v>868</v>
      </c>
      <c r="C286" s="40" t="s">
        <v>76</v>
      </c>
      <c r="D286" s="40" t="s">
        <v>30</v>
      </c>
      <c r="E286" s="58" t="s">
        <v>869</v>
      </c>
      <c r="F286" s="38" t="s">
        <v>427</v>
      </c>
      <c r="G286" s="1038"/>
      <c r="H286" s="41">
        <v>73.55</v>
      </c>
      <c r="I286" s="59" t="s">
        <v>33</v>
      </c>
      <c r="J286" s="42">
        <f t="shared" ref="J286:J294" si="20">IF(I286="USD",H286*G286,H286*G286*1.3)</f>
        <v>0</v>
      </c>
      <c r="K286" s="43" t="s">
        <v>82</v>
      </c>
      <c r="L286" s="44">
        <v>5.0000000000000001E-3</v>
      </c>
      <c r="M286" s="45">
        <v>4</v>
      </c>
      <c r="N286" s="44">
        <v>0.3</v>
      </c>
      <c r="O286" s="44">
        <v>0.3</v>
      </c>
      <c r="P286" s="536">
        <v>3.5999999999999999E-7</v>
      </c>
      <c r="Q286" s="47" t="s">
        <v>870</v>
      </c>
      <c r="R286" s="83">
        <v>71101910</v>
      </c>
      <c r="S286" s="285" t="s">
        <v>871</v>
      </c>
    </row>
    <row r="287" spans="1:19" ht="41.25" customHeight="1">
      <c r="A287" s="270">
        <v>106234</v>
      </c>
      <c r="B287" s="56" t="s">
        <v>872</v>
      </c>
      <c r="C287" s="40" t="s">
        <v>76</v>
      </c>
      <c r="D287" s="40" t="s">
        <v>30</v>
      </c>
      <c r="E287" s="58" t="s">
        <v>873</v>
      </c>
      <c r="F287" s="38" t="s">
        <v>427</v>
      </c>
      <c r="G287" s="1038"/>
      <c r="H287" s="41">
        <v>73.55</v>
      </c>
      <c r="I287" s="59" t="s">
        <v>33</v>
      </c>
      <c r="J287" s="42">
        <f t="shared" si="20"/>
        <v>0</v>
      </c>
      <c r="K287" s="43" t="s">
        <v>82</v>
      </c>
      <c r="L287" s="44">
        <v>0.01</v>
      </c>
      <c r="M287" s="45">
        <v>6</v>
      </c>
      <c r="N287" s="46">
        <v>1.5</v>
      </c>
      <c r="O287" s="46">
        <v>1.5</v>
      </c>
      <c r="P287" s="536">
        <v>1.3499999999999999E-5</v>
      </c>
      <c r="Q287" s="47" t="s">
        <v>874</v>
      </c>
      <c r="R287" s="83">
        <v>71101910</v>
      </c>
      <c r="S287" s="285" t="s">
        <v>875</v>
      </c>
    </row>
    <row r="288" spans="1:19" ht="43.5" customHeight="1">
      <c r="A288" s="270">
        <v>106714</v>
      </c>
      <c r="B288" s="56" t="s">
        <v>876</v>
      </c>
      <c r="C288" s="38" t="s">
        <v>877</v>
      </c>
      <c r="D288" s="40" t="s">
        <v>425</v>
      </c>
      <c r="E288" s="58" t="s">
        <v>878</v>
      </c>
      <c r="F288" s="38" t="s">
        <v>427</v>
      </c>
      <c r="G288" s="1038"/>
      <c r="H288" s="41">
        <v>16.8</v>
      </c>
      <c r="I288" s="59" t="s">
        <v>33</v>
      </c>
      <c r="J288" s="42">
        <f t="shared" si="20"/>
        <v>0</v>
      </c>
      <c r="K288" s="120" t="s">
        <v>82</v>
      </c>
      <c r="L288" s="45">
        <v>2.9</v>
      </c>
      <c r="M288" s="45">
        <v>31</v>
      </c>
      <c r="N288" s="45">
        <v>27</v>
      </c>
      <c r="O288" s="45">
        <v>33</v>
      </c>
      <c r="P288" s="536">
        <v>2.1250000000000002E-2</v>
      </c>
      <c r="Q288" s="47" t="s">
        <v>879</v>
      </c>
      <c r="R288" s="83">
        <v>39269097</v>
      </c>
      <c r="S288" s="285" t="s">
        <v>880</v>
      </c>
    </row>
    <row r="289" spans="1:19" ht="63">
      <c r="A289" s="116">
        <v>106098</v>
      </c>
      <c r="B289" s="49" t="s">
        <v>881</v>
      </c>
      <c r="C289" s="52" t="s">
        <v>504</v>
      </c>
      <c r="D289" s="52" t="s">
        <v>30</v>
      </c>
      <c r="E289" s="55" t="s">
        <v>882</v>
      </c>
      <c r="F289" s="38" t="s">
        <v>427</v>
      </c>
      <c r="G289" s="1038"/>
      <c r="H289" s="53">
        <v>43.6</v>
      </c>
      <c r="I289" s="97" t="s">
        <v>33</v>
      </c>
      <c r="J289" s="79">
        <f t="shared" si="20"/>
        <v>0</v>
      </c>
      <c r="K289" s="43" t="s">
        <v>82</v>
      </c>
      <c r="L289" s="46">
        <v>1.6</v>
      </c>
      <c r="M289" s="45">
        <v>34</v>
      </c>
      <c r="N289" s="45">
        <v>11</v>
      </c>
      <c r="O289" s="45">
        <v>14</v>
      </c>
      <c r="P289" s="536">
        <v>5.2360000000000002E-3</v>
      </c>
      <c r="Q289" s="54" t="s">
        <v>883</v>
      </c>
      <c r="R289" s="276">
        <v>70172000</v>
      </c>
      <c r="S289" s="285" t="s">
        <v>884</v>
      </c>
    </row>
    <row r="290" spans="1:19" ht="78.75">
      <c r="A290" s="112">
        <v>106739</v>
      </c>
      <c r="B290" s="37" t="s">
        <v>885</v>
      </c>
      <c r="C290" s="52" t="s">
        <v>504</v>
      </c>
      <c r="D290" s="40" t="s">
        <v>30</v>
      </c>
      <c r="E290" s="58" t="s">
        <v>886</v>
      </c>
      <c r="F290" s="38" t="s">
        <v>427</v>
      </c>
      <c r="G290" s="1038"/>
      <c r="H290" s="41">
        <v>325.60000000000002</v>
      </c>
      <c r="I290" s="59" t="s">
        <v>33</v>
      </c>
      <c r="J290" s="42">
        <f t="shared" si="20"/>
        <v>0</v>
      </c>
      <c r="K290" s="43" t="s">
        <v>82</v>
      </c>
      <c r="L290" s="46">
        <v>6.5</v>
      </c>
      <c r="M290" s="45">
        <v>46</v>
      </c>
      <c r="N290" s="45">
        <v>23</v>
      </c>
      <c r="O290" s="45">
        <v>18</v>
      </c>
      <c r="P290" s="536">
        <v>1.9043999999999998E-2</v>
      </c>
      <c r="Q290" s="47" t="s">
        <v>887</v>
      </c>
      <c r="R290" s="83">
        <v>70172000</v>
      </c>
      <c r="S290" s="285" t="s">
        <v>888</v>
      </c>
    </row>
    <row r="291" spans="1:19" ht="78.75">
      <c r="A291" s="270">
        <v>106339</v>
      </c>
      <c r="B291" s="56" t="s">
        <v>889</v>
      </c>
      <c r="C291" s="38" t="s">
        <v>76</v>
      </c>
      <c r="D291" s="40" t="s">
        <v>30</v>
      </c>
      <c r="E291" s="58" t="s">
        <v>890</v>
      </c>
      <c r="F291" s="38" t="s">
        <v>427</v>
      </c>
      <c r="G291" s="1038"/>
      <c r="H291" s="41">
        <v>0.60000000000000009</v>
      </c>
      <c r="I291" s="59" t="s">
        <v>33</v>
      </c>
      <c r="J291" s="42">
        <f t="shared" si="20"/>
        <v>0</v>
      </c>
      <c r="K291" s="43" t="s">
        <v>82</v>
      </c>
      <c r="L291" s="44">
        <v>0.05</v>
      </c>
      <c r="M291" s="45">
        <v>3</v>
      </c>
      <c r="N291" s="45">
        <v>3</v>
      </c>
      <c r="O291" s="45">
        <v>8</v>
      </c>
      <c r="P291" s="536">
        <v>7.2000000000000002E-5</v>
      </c>
      <c r="Q291" s="47" t="s">
        <v>891</v>
      </c>
      <c r="R291" s="83">
        <v>70172000</v>
      </c>
      <c r="S291" s="285" t="s">
        <v>892</v>
      </c>
    </row>
    <row r="292" spans="1:19" ht="63">
      <c r="A292" s="270">
        <v>106849</v>
      </c>
      <c r="B292" s="56" t="s">
        <v>893</v>
      </c>
      <c r="C292" s="38" t="s">
        <v>612</v>
      </c>
      <c r="D292" s="40" t="s">
        <v>30</v>
      </c>
      <c r="E292" s="58" t="s">
        <v>894</v>
      </c>
      <c r="F292" s="38" t="s">
        <v>427</v>
      </c>
      <c r="G292" s="1038"/>
      <c r="H292" s="41">
        <v>10.700000000000001</v>
      </c>
      <c r="I292" s="59" t="s">
        <v>33</v>
      </c>
      <c r="J292" s="42">
        <f t="shared" si="20"/>
        <v>0</v>
      </c>
      <c r="K292" s="43" t="s">
        <v>82</v>
      </c>
      <c r="L292" s="44">
        <v>0.05</v>
      </c>
      <c r="M292" s="45">
        <v>4</v>
      </c>
      <c r="N292" s="45">
        <v>4</v>
      </c>
      <c r="O292" s="45">
        <v>8</v>
      </c>
      <c r="P292" s="536">
        <v>1.2799999999999999E-4</v>
      </c>
      <c r="Q292" s="47" t="s">
        <v>895</v>
      </c>
      <c r="R292" s="83">
        <v>70172000</v>
      </c>
      <c r="S292" s="285" t="s">
        <v>896</v>
      </c>
    </row>
    <row r="293" spans="1:19" ht="113.25" customHeight="1">
      <c r="A293" s="112">
        <v>106432</v>
      </c>
      <c r="B293" s="37" t="s">
        <v>897</v>
      </c>
      <c r="C293" s="57" t="s">
        <v>76</v>
      </c>
      <c r="D293" s="40" t="s">
        <v>30</v>
      </c>
      <c r="E293" s="58" t="s">
        <v>898</v>
      </c>
      <c r="F293" s="38" t="s">
        <v>427</v>
      </c>
      <c r="G293" s="1038"/>
      <c r="H293" s="41">
        <v>44.45</v>
      </c>
      <c r="I293" s="59" t="s">
        <v>33</v>
      </c>
      <c r="J293" s="42">
        <f t="shared" si="20"/>
        <v>0</v>
      </c>
      <c r="K293" s="43" t="s">
        <v>82</v>
      </c>
      <c r="L293" s="46">
        <v>0.4</v>
      </c>
      <c r="M293" s="45">
        <v>20</v>
      </c>
      <c r="N293" s="45">
        <v>10</v>
      </c>
      <c r="O293" s="45">
        <v>8</v>
      </c>
      <c r="P293" s="536">
        <v>1.6000000000000001E-3</v>
      </c>
      <c r="Q293" s="47" t="s">
        <v>899</v>
      </c>
      <c r="R293" s="83">
        <v>39269097</v>
      </c>
      <c r="S293" s="285" t="s">
        <v>900</v>
      </c>
    </row>
    <row r="294" spans="1:19" ht="119.25" customHeight="1" thickBot="1">
      <c r="A294" s="48">
        <v>106496</v>
      </c>
      <c r="B294" s="49" t="s">
        <v>901</v>
      </c>
      <c r="C294" s="52" t="s">
        <v>76</v>
      </c>
      <c r="D294" s="52" t="s">
        <v>30</v>
      </c>
      <c r="E294" s="100" t="s">
        <v>902</v>
      </c>
      <c r="F294" s="38" t="s">
        <v>427</v>
      </c>
      <c r="G294" s="1038"/>
      <c r="H294" s="53">
        <v>44.45</v>
      </c>
      <c r="I294" s="97" t="s">
        <v>33</v>
      </c>
      <c r="J294" s="79">
        <f t="shared" si="20"/>
        <v>0</v>
      </c>
      <c r="K294" s="43" t="s">
        <v>82</v>
      </c>
      <c r="L294" s="46">
        <v>0.4</v>
      </c>
      <c r="M294" s="45">
        <v>20</v>
      </c>
      <c r="N294" s="45">
        <v>10</v>
      </c>
      <c r="O294" s="45">
        <v>8</v>
      </c>
      <c r="P294" s="536">
        <v>1.6000000000000001E-3</v>
      </c>
      <c r="Q294" s="54" t="s">
        <v>903</v>
      </c>
      <c r="R294" s="276">
        <v>39269097</v>
      </c>
      <c r="S294" s="285" t="s">
        <v>900</v>
      </c>
    </row>
    <row r="295" spans="1:19" ht="39.950000000000003" customHeight="1" thickBot="1">
      <c r="A295" s="224" t="s">
        <v>904</v>
      </c>
      <c r="B295" s="225"/>
      <c r="C295" s="226"/>
      <c r="D295" s="226"/>
      <c r="E295" s="225"/>
      <c r="F295" s="227"/>
      <c r="G295" s="230"/>
      <c r="H295" s="808"/>
      <c r="I295" s="226"/>
      <c r="J295" s="226"/>
      <c r="K295" s="225"/>
      <c r="L295" s="226"/>
      <c r="M295" s="226"/>
      <c r="N295" s="226"/>
      <c r="O295" s="226"/>
      <c r="P295" s="662"/>
      <c r="Q295" s="227"/>
      <c r="R295" s="227"/>
      <c r="S295" s="328"/>
    </row>
    <row r="296" spans="1:19" ht="290.25" customHeight="1">
      <c r="A296" s="110">
        <v>106013</v>
      </c>
      <c r="B296" s="87" t="s">
        <v>2136</v>
      </c>
      <c r="C296" s="76" t="s">
        <v>76</v>
      </c>
      <c r="D296" s="77" t="s">
        <v>30</v>
      </c>
      <c r="E296" s="160" t="s">
        <v>2135</v>
      </c>
      <c r="F296" s="76" t="s">
        <v>709</v>
      </c>
      <c r="G296" s="1038"/>
      <c r="H296" s="161">
        <v>42391.47</v>
      </c>
      <c r="I296" s="77" t="s">
        <v>33</v>
      </c>
      <c r="J296" s="92">
        <f t="shared" ref="J296:J304" si="21">IF(I296="USD",H296*G296,H296*G296*1.3)</f>
        <v>0</v>
      </c>
      <c r="K296" s="93" t="s">
        <v>814</v>
      </c>
      <c r="L296" s="77">
        <v>421.84</v>
      </c>
      <c r="M296" s="77">
        <v>100.5</v>
      </c>
      <c r="N296" s="77">
        <v>160</v>
      </c>
      <c r="O296" s="77">
        <v>157.5</v>
      </c>
      <c r="P296" s="568">
        <v>2.5326</v>
      </c>
      <c r="Q296" s="119" t="s">
        <v>905</v>
      </c>
      <c r="R296" s="104">
        <v>9027900000</v>
      </c>
      <c r="S296" s="294" t="s">
        <v>906</v>
      </c>
    </row>
    <row r="297" spans="1:19" ht="283.5" customHeight="1">
      <c r="A297" s="110">
        <v>106596</v>
      </c>
      <c r="B297" s="87" t="s">
        <v>907</v>
      </c>
      <c r="C297" s="76" t="s">
        <v>76</v>
      </c>
      <c r="D297" s="77" t="s">
        <v>30</v>
      </c>
      <c r="E297" s="160" t="s">
        <v>908</v>
      </c>
      <c r="F297" s="76" t="s">
        <v>709</v>
      </c>
      <c r="G297" s="1038"/>
      <c r="H297" s="161">
        <v>22798.61</v>
      </c>
      <c r="I297" s="77" t="s">
        <v>33</v>
      </c>
      <c r="J297" s="42">
        <f t="shared" si="21"/>
        <v>0</v>
      </c>
      <c r="K297" s="43" t="s">
        <v>82</v>
      </c>
      <c r="L297" s="40">
        <v>180</v>
      </c>
      <c r="M297" s="46">
        <v>101</v>
      </c>
      <c r="N297" s="46">
        <v>93</v>
      </c>
      <c r="O297" s="46">
        <v>87</v>
      </c>
      <c r="P297" s="536">
        <v>0.80840000000000001</v>
      </c>
      <c r="Q297" s="119" t="s">
        <v>909</v>
      </c>
      <c r="R297" s="104" t="s">
        <v>910</v>
      </c>
      <c r="S297" s="285" t="s">
        <v>911</v>
      </c>
    </row>
    <row r="298" spans="1:19" ht="225" customHeight="1">
      <c r="A298" s="112">
        <v>106408</v>
      </c>
      <c r="B298" s="56" t="s">
        <v>912</v>
      </c>
      <c r="C298" s="38" t="s">
        <v>76</v>
      </c>
      <c r="D298" s="40" t="s">
        <v>30</v>
      </c>
      <c r="E298" s="211" t="s">
        <v>913</v>
      </c>
      <c r="F298" s="38" t="s">
        <v>709</v>
      </c>
      <c r="G298" s="1038"/>
      <c r="H298" s="139">
        <v>4200</v>
      </c>
      <c r="I298" s="40" t="s">
        <v>33</v>
      </c>
      <c r="J298" s="42">
        <f t="shared" si="21"/>
        <v>0</v>
      </c>
      <c r="K298" s="43" t="s">
        <v>90</v>
      </c>
      <c r="L298" s="40" t="s">
        <v>30</v>
      </c>
      <c r="M298" s="40" t="s">
        <v>30</v>
      </c>
      <c r="N298" s="40" t="s">
        <v>30</v>
      </c>
      <c r="O298" s="40" t="s">
        <v>30</v>
      </c>
      <c r="P298" s="536" t="s">
        <v>30</v>
      </c>
      <c r="Q298" s="47" t="s">
        <v>914</v>
      </c>
      <c r="R298" s="83" t="s">
        <v>30</v>
      </c>
      <c r="S298" s="286" t="s">
        <v>46</v>
      </c>
    </row>
    <row r="299" spans="1:19" ht="138" customHeight="1">
      <c r="A299" s="121">
        <v>106016</v>
      </c>
      <c r="B299" s="162" t="s">
        <v>915</v>
      </c>
      <c r="C299" s="28" t="s">
        <v>76</v>
      </c>
      <c r="D299" s="30" t="s">
        <v>30</v>
      </c>
      <c r="E299" s="29" t="s">
        <v>916</v>
      </c>
      <c r="F299" s="76" t="s">
        <v>709</v>
      </c>
      <c r="G299" s="1038"/>
      <c r="H299" s="163">
        <v>753.96</v>
      </c>
      <c r="I299" s="30" t="s">
        <v>33</v>
      </c>
      <c r="J299" s="32">
        <f t="shared" si="21"/>
        <v>0</v>
      </c>
      <c r="K299" s="43" t="s">
        <v>82</v>
      </c>
      <c r="L299" s="44">
        <v>13.5</v>
      </c>
      <c r="M299" s="46">
        <v>45</v>
      </c>
      <c r="N299" s="46">
        <v>48</v>
      </c>
      <c r="O299" s="46">
        <v>38</v>
      </c>
      <c r="P299" s="536">
        <v>8.208E-2</v>
      </c>
      <c r="Q299" s="35" t="s">
        <v>917</v>
      </c>
      <c r="R299" s="250">
        <v>8443321000</v>
      </c>
      <c r="S299" s="285" t="s">
        <v>918</v>
      </c>
    </row>
    <row r="300" spans="1:19" ht="102.75" customHeight="1">
      <c r="A300" s="36">
        <v>106451</v>
      </c>
      <c r="B300" s="37" t="s">
        <v>919</v>
      </c>
      <c r="C300" s="57" t="s">
        <v>76</v>
      </c>
      <c r="D300" s="40" t="s">
        <v>77</v>
      </c>
      <c r="E300" s="13" t="s">
        <v>920</v>
      </c>
      <c r="F300" s="38" t="s">
        <v>427</v>
      </c>
      <c r="G300" s="1038"/>
      <c r="H300" s="41">
        <v>699.05000000000007</v>
      </c>
      <c r="I300" s="59" t="s">
        <v>33</v>
      </c>
      <c r="J300" s="42">
        <f t="shared" si="21"/>
        <v>0</v>
      </c>
      <c r="K300" s="43" t="s">
        <v>82</v>
      </c>
      <c r="L300" s="45">
        <v>1</v>
      </c>
      <c r="M300" s="46">
        <v>24.5</v>
      </c>
      <c r="N300" s="46">
        <v>24.5</v>
      </c>
      <c r="O300" s="46">
        <v>15.5</v>
      </c>
      <c r="P300" s="536">
        <v>9.3038749999999996E-3</v>
      </c>
      <c r="Q300" s="47" t="s">
        <v>921</v>
      </c>
      <c r="R300" s="83">
        <v>90275000</v>
      </c>
      <c r="S300" s="285" t="s">
        <v>922</v>
      </c>
    </row>
    <row r="301" spans="1:19" ht="81" customHeight="1">
      <c r="A301" s="112">
        <v>106475</v>
      </c>
      <c r="B301" s="37" t="s">
        <v>923</v>
      </c>
      <c r="C301" s="40" t="s">
        <v>76</v>
      </c>
      <c r="D301" s="40" t="s">
        <v>30</v>
      </c>
      <c r="E301" s="99" t="s">
        <v>924</v>
      </c>
      <c r="F301" s="38" t="s">
        <v>427</v>
      </c>
      <c r="G301" s="1038"/>
      <c r="H301" s="41">
        <v>1056.75</v>
      </c>
      <c r="I301" s="59" t="s">
        <v>33</v>
      </c>
      <c r="J301" s="42">
        <f t="shared" si="21"/>
        <v>0</v>
      </c>
      <c r="K301" s="43" t="s">
        <v>82</v>
      </c>
      <c r="L301" s="164">
        <v>3.2</v>
      </c>
      <c r="M301" s="165">
        <v>20</v>
      </c>
      <c r="N301" s="165">
        <v>32</v>
      </c>
      <c r="O301" s="165">
        <v>30</v>
      </c>
      <c r="P301" s="536">
        <v>1.9199999999999998E-2</v>
      </c>
      <c r="Q301" s="47" t="s">
        <v>925</v>
      </c>
      <c r="R301" s="83">
        <v>84798200</v>
      </c>
      <c r="S301" s="285" t="s">
        <v>926</v>
      </c>
    </row>
    <row r="302" spans="1:19" ht="117.75" customHeight="1">
      <c r="A302" s="112">
        <v>106085</v>
      </c>
      <c r="B302" s="37" t="s">
        <v>927</v>
      </c>
      <c r="C302" s="40" t="s">
        <v>76</v>
      </c>
      <c r="D302" s="40" t="s">
        <v>30</v>
      </c>
      <c r="E302" s="58" t="s">
        <v>928</v>
      </c>
      <c r="F302" s="38" t="s">
        <v>427</v>
      </c>
      <c r="G302" s="1038"/>
      <c r="H302" s="41">
        <v>429.3</v>
      </c>
      <c r="I302" s="59" t="s">
        <v>33</v>
      </c>
      <c r="J302" s="42">
        <f t="shared" si="21"/>
        <v>0</v>
      </c>
      <c r="K302" s="43" t="s">
        <v>82</v>
      </c>
      <c r="L302" s="45">
        <v>1</v>
      </c>
      <c r="M302" s="45">
        <v>24</v>
      </c>
      <c r="N302" s="45">
        <v>23</v>
      </c>
      <c r="O302" s="45">
        <v>8</v>
      </c>
      <c r="P302" s="536">
        <v>4.4000000000000003E-3</v>
      </c>
      <c r="Q302" s="47" t="s">
        <v>929</v>
      </c>
      <c r="R302" s="83">
        <v>84223000</v>
      </c>
      <c r="S302" s="285" t="s">
        <v>930</v>
      </c>
    </row>
    <row r="303" spans="1:19" ht="108" customHeight="1">
      <c r="A303" s="112">
        <v>106115</v>
      </c>
      <c r="B303" s="37" t="s">
        <v>931</v>
      </c>
      <c r="C303" s="38" t="s">
        <v>76</v>
      </c>
      <c r="D303" s="40" t="s">
        <v>30</v>
      </c>
      <c r="E303" s="58" t="s">
        <v>932</v>
      </c>
      <c r="F303" s="38" t="s">
        <v>427</v>
      </c>
      <c r="G303" s="1038"/>
      <c r="H303" s="41">
        <v>429.15000000000003</v>
      </c>
      <c r="I303" s="59" t="s">
        <v>33</v>
      </c>
      <c r="J303" s="42">
        <f t="shared" si="21"/>
        <v>0</v>
      </c>
      <c r="K303" s="43" t="s">
        <v>82</v>
      </c>
      <c r="L303" s="46">
        <v>1.2</v>
      </c>
      <c r="M303" s="45">
        <v>43</v>
      </c>
      <c r="N303" s="45">
        <v>17</v>
      </c>
      <c r="O303" s="45">
        <v>15</v>
      </c>
      <c r="P303" s="536">
        <v>1.0965000000000001E-2</v>
      </c>
      <c r="Q303" s="47" t="s">
        <v>933</v>
      </c>
      <c r="R303" s="83">
        <v>84798997</v>
      </c>
      <c r="S303" s="285" t="s">
        <v>934</v>
      </c>
    </row>
    <row r="304" spans="1:19" ht="63.75" thickBot="1">
      <c r="A304" s="116">
        <v>106180</v>
      </c>
      <c r="B304" s="49" t="s">
        <v>935</v>
      </c>
      <c r="C304" s="50" t="s">
        <v>76</v>
      </c>
      <c r="D304" s="52" t="s">
        <v>30</v>
      </c>
      <c r="E304" s="55" t="s">
        <v>936</v>
      </c>
      <c r="F304" s="38" t="s">
        <v>427</v>
      </c>
      <c r="G304" s="1038"/>
      <c r="H304" s="53">
        <v>761.1</v>
      </c>
      <c r="I304" s="97" t="s">
        <v>33</v>
      </c>
      <c r="J304" s="79">
        <f t="shared" si="21"/>
        <v>0</v>
      </c>
      <c r="K304" s="80" t="s">
        <v>82</v>
      </c>
      <c r="L304" s="81">
        <v>2</v>
      </c>
      <c r="M304" s="103">
        <v>20</v>
      </c>
      <c r="N304" s="103">
        <v>20</v>
      </c>
      <c r="O304" s="103">
        <v>35</v>
      </c>
      <c r="P304" s="663">
        <v>1.4E-2</v>
      </c>
      <c r="Q304" s="54" t="s">
        <v>937</v>
      </c>
      <c r="R304" s="276">
        <v>84798997</v>
      </c>
      <c r="S304" s="293" t="s">
        <v>938</v>
      </c>
    </row>
    <row r="305" spans="1:19" ht="39.950000000000003" customHeight="1" thickBot="1">
      <c r="A305" s="224" t="s">
        <v>939</v>
      </c>
      <c r="B305" s="225"/>
      <c r="C305" s="226"/>
      <c r="D305" s="226"/>
      <c r="E305" s="225"/>
      <c r="F305" s="227"/>
      <c r="G305" s="230"/>
      <c r="H305" s="808"/>
      <c r="I305" s="226"/>
      <c r="J305" s="226"/>
      <c r="K305" s="225"/>
      <c r="L305" s="226"/>
      <c r="M305" s="226"/>
      <c r="N305" s="226"/>
      <c r="O305" s="226"/>
      <c r="P305" s="662"/>
      <c r="Q305" s="227"/>
      <c r="R305" s="227"/>
      <c r="S305" s="328"/>
    </row>
    <row r="306" spans="1:19" ht="63">
      <c r="A306" s="110">
        <v>106273</v>
      </c>
      <c r="B306" s="87" t="s">
        <v>940</v>
      </c>
      <c r="C306" s="76" t="s">
        <v>612</v>
      </c>
      <c r="D306" s="77" t="s">
        <v>255</v>
      </c>
      <c r="E306" s="118" t="s">
        <v>941</v>
      </c>
      <c r="F306" s="76" t="s">
        <v>709</v>
      </c>
      <c r="G306" s="1038"/>
      <c r="H306" s="161">
        <v>29.77</v>
      </c>
      <c r="I306" s="77" t="s">
        <v>33</v>
      </c>
      <c r="J306" s="92">
        <f>IF(I306="USD",H306*G306,H306*G306*1.3)</f>
        <v>0</v>
      </c>
      <c r="K306" s="93" t="s">
        <v>585</v>
      </c>
      <c r="L306" s="95">
        <v>0.2</v>
      </c>
      <c r="M306" s="365">
        <v>12</v>
      </c>
      <c r="N306" s="365">
        <v>5</v>
      </c>
      <c r="O306" s="77">
        <v>11</v>
      </c>
      <c r="P306" s="568">
        <v>6.6E-4</v>
      </c>
      <c r="Q306" s="393">
        <v>221832</v>
      </c>
      <c r="R306" s="104">
        <v>3821000000</v>
      </c>
      <c r="S306" s="294" t="s">
        <v>942</v>
      </c>
    </row>
    <row r="307" spans="1:19" ht="99.75" customHeight="1" thickBot="1">
      <c r="A307" s="116">
        <v>106558</v>
      </c>
      <c r="B307" s="49" t="s">
        <v>943</v>
      </c>
      <c r="C307" s="50" t="s">
        <v>76</v>
      </c>
      <c r="D307" s="52" t="s">
        <v>836</v>
      </c>
      <c r="E307" s="55" t="s">
        <v>944</v>
      </c>
      <c r="F307" s="28" t="s">
        <v>709</v>
      </c>
      <c r="G307" s="1038"/>
      <c r="H307" s="141">
        <v>43.3</v>
      </c>
      <c r="I307" s="52" t="s">
        <v>33</v>
      </c>
      <c r="J307" s="79">
        <f>IF(I307="USD",H307*G307,H307*G307*1.3)</f>
        <v>0</v>
      </c>
      <c r="K307" s="80" t="s">
        <v>82</v>
      </c>
      <c r="L307" s="52">
        <v>0.6</v>
      </c>
      <c r="M307" s="81">
        <v>12.1</v>
      </c>
      <c r="N307" s="145">
        <v>7</v>
      </c>
      <c r="O307" s="52">
        <v>19.3</v>
      </c>
      <c r="P307" s="663">
        <v>1.6347099999999999E-3</v>
      </c>
      <c r="Q307" s="253">
        <v>271310</v>
      </c>
      <c r="R307" s="276">
        <v>3821000000</v>
      </c>
      <c r="S307" s="293" t="s">
        <v>945</v>
      </c>
    </row>
    <row r="308" spans="1:19" ht="39.950000000000003" customHeight="1" thickBot="1">
      <c r="A308" s="224" t="s">
        <v>946</v>
      </c>
      <c r="B308" s="225"/>
      <c r="C308" s="226"/>
      <c r="D308" s="226"/>
      <c r="E308" s="225"/>
      <c r="F308" s="227"/>
      <c r="G308" s="230"/>
      <c r="H308" s="808"/>
      <c r="I308" s="226"/>
      <c r="J308" s="226"/>
      <c r="K308" s="225"/>
      <c r="L308" s="226"/>
      <c r="M308" s="226"/>
      <c r="N308" s="226"/>
      <c r="O308" s="226"/>
      <c r="P308" s="662"/>
      <c r="Q308" s="227"/>
      <c r="R308" s="227"/>
      <c r="S308" s="328"/>
    </row>
    <row r="309" spans="1:19" ht="48.75" customHeight="1">
      <c r="A309" s="437">
        <v>106272</v>
      </c>
      <c r="B309" s="438" t="s">
        <v>947</v>
      </c>
      <c r="C309" s="439" t="s">
        <v>948</v>
      </c>
      <c r="D309" s="77" t="s">
        <v>425</v>
      </c>
      <c r="E309" s="440" t="s">
        <v>949</v>
      </c>
      <c r="F309" s="76" t="s">
        <v>709</v>
      </c>
      <c r="G309" s="1038"/>
      <c r="H309" s="161">
        <v>175</v>
      </c>
      <c r="I309" s="77" t="s">
        <v>33</v>
      </c>
      <c r="J309" s="92">
        <f t="shared" ref="J309:J337" si="22">IF(I309="USD",H309*G309,H309*G309*1.3)</f>
        <v>0</v>
      </c>
      <c r="K309" s="93" t="s">
        <v>82</v>
      </c>
      <c r="L309" s="77">
        <v>0.36</v>
      </c>
      <c r="M309" s="77">
        <v>15</v>
      </c>
      <c r="N309" s="77">
        <v>10.5</v>
      </c>
      <c r="O309" s="77">
        <v>11.7</v>
      </c>
      <c r="P309" s="568">
        <v>1.84275E-3</v>
      </c>
      <c r="Q309" s="119">
        <v>445871</v>
      </c>
      <c r="R309" s="104">
        <v>9027900000</v>
      </c>
      <c r="S309" s="294" t="s">
        <v>950</v>
      </c>
    </row>
    <row r="310" spans="1:19" ht="49.5" customHeight="1">
      <c r="A310" s="437">
        <v>106918</v>
      </c>
      <c r="B310" s="438" t="s">
        <v>951</v>
      </c>
      <c r="C310" s="439" t="s">
        <v>952</v>
      </c>
      <c r="D310" s="77" t="s">
        <v>425</v>
      </c>
      <c r="E310" s="440" t="s">
        <v>953</v>
      </c>
      <c r="F310" s="76" t="s">
        <v>709</v>
      </c>
      <c r="G310" s="1038"/>
      <c r="H310" s="161">
        <v>525</v>
      </c>
      <c r="I310" s="40" t="s">
        <v>33</v>
      </c>
      <c r="J310" s="42">
        <f t="shared" si="22"/>
        <v>0</v>
      </c>
      <c r="K310" s="43" t="s">
        <v>82</v>
      </c>
      <c r="L310" s="77">
        <v>0.94</v>
      </c>
      <c r="M310" s="365">
        <v>21</v>
      </c>
      <c r="N310" s="77">
        <v>17.399999999999999</v>
      </c>
      <c r="O310" s="77">
        <v>11.8</v>
      </c>
      <c r="P310" s="568">
        <v>4.3099999999999996E-3</v>
      </c>
      <c r="Q310" s="119">
        <v>445999</v>
      </c>
      <c r="R310" s="104">
        <v>9027900000</v>
      </c>
      <c r="S310" s="534" t="s">
        <v>46</v>
      </c>
    </row>
    <row r="311" spans="1:19" ht="119.25" customHeight="1">
      <c r="A311" s="112">
        <v>106026</v>
      </c>
      <c r="B311" s="37" t="s">
        <v>954</v>
      </c>
      <c r="C311" s="113" t="s">
        <v>504</v>
      </c>
      <c r="D311" s="40" t="s">
        <v>112</v>
      </c>
      <c r="E311" s="58" t="s">
        <v>955</v>
      </c>
      <c r="F311" s="76" t="s">
        <v>709</v>
      </c>
      <c r="G311" s="1038"/>
      <c r="H311" s="139">
        <v>200.85</v>
      </c>
      <c r="I311" s="40" t="s">
        <v>33</v>
      </c>
      <c r="J311" s="42">
        <f t="shared" si="22"/>
        <v>0</v>
      </c>
      <c r="K311" s="43" t="s">
        <v>82</v>
      </c>
      <c r="L311" s="40">
        <v>1.9</v>
      </c>
      <c r="M311" s="40">
        <v>30</v>
      </c>
      <c r="N311" s="40">
        <v>17</v>
      </c>
      <c r="O311" s="40">
        <v>12</v>
      </c>
      <c r="P311" s="536">
        <v>6.1199999999999996E-3</v>
      </c>
      <c r="Q311" s="47">
        <v>245122</v>
      </c>
      <c r="R311" s="83">
        <v>3822190090</v>
      </c>
      <c r="S311" s="285" t="s">
        <v>956</v>
      </c>
    </row>
    <row r="312" spans="1:19" ht="78.75">
      <c r="A312" s="112">
        <v>106027</v>
      </c>
      <c r="B312" s="37" t="s">
        <v>957</v>
      </c>
      <c r="C312" s="113" t="s">
        <v>43</v>
      </c>
      <c r="D312" s="40" t="s">
        <v>112</v>
      </c>
      <c r="E312" s="211" t="s">
        <v>958</v>
      </c>
      <c r="F312" s="76" t="s">
        <v>709</v>
      </c>
      <c r="G312" s="1038"/>
      <c r="H312" s="139">
        <v>74.34</v>
      </c>
      <c r="I312" s="40" t="s">
        <v>33</v>
      </c>
      <c r="J312" s="42">
        <f t="shared" si="22"/>
        <v>0</v>
      </c>
      <c r="K312" s="43" t="s">
        <v>585</v>
      </c>
      <c r="L312" s="40">
        <v>0.54</v>
      </c>
      <c r="M312" s="40">
        <v>23.2</v>
      </c>
      <c r="N312" s="40">
        <v>16.399999999999999</v>
      </c>
      <c r="O312" s="44">
        <v>7</v>
      </c>
      <c r="P312" s="536">
        <v>2.6633599999999996E-3</v>
      </c>
      <c r="Q312" s="47">
        <v>245124</v>
      </c>
      <c r="R312" s="83">
        <v>3822190090</v>
      </c>
      <c r="S312" s="285" t="s">
        <v>950</v>
      </c>
    </row>
    <row r="313" spans="1:19" ht="114" customHeight="1">
      <c r="A313" s="112">
        <v>106028</v>
      </c>
      <c r="B313" s="37" t="s">
        <v>959</v>
      </c>
      <c r="C313" s="38" t="s">
        <v>43</v>
      </c>
      <c r="D313" s="40" t="s">
        <v>112</v>
      </c>
      <c r="E313" s="58" t="s">
        <v>960</v>
      </c>
      <c r="F313" s="76" t="s">
        <v>709</v>
      </c>
      <c r="G313" s="1038"/>
      <c r="H313" s="139">
        <v>79.97</v>
      </c>
      <c r="I313" s="40" t="s">
        <v>33</v>
      </c>
      <c r="J313" s="42">
        <f t="shared" si="22"/>
        <v>0</v>
      </c>
      <c r="K313" s="43" t="s">
        <v>585</v>
      </c>
      <c r="L313" s="40">
        <v>0.74</v>
      </c>
      <c r="M313" s="46">
        <v>22</v>
      </c>
      <c r="N313" s="46">
        <v>15</v>
      </c>
      <c r="O313" s="46">
        <v>7</v>
      </c>
      <c r="P313" s="536">
        <v>2.31E-3</v>
      </c>
      <c r="Q313" s="47">
        <v>245123</v>
      </c>
      <c r="R313" s="83">
        <v>3822190090</v>
      </c>
      <c r="S313" s="285" t="s">
        <v>961</v>
      </c>
    </row>
    <row r="314" spans="1:19" ht="82.5" customHeight="1">
      <c r="A314" s="116">
        <v>106623</v>
      </c>
      <c r="B314" s="49" t="s">
        <v>962</v>
      </c>
      <c r="C314" s="252" t="s">
        <v>828</v>
      </c>
      <c r="D314" s="52" t="s">
        <v>112</v>
      </c>
      <c r="E314" s="51" t="s">
        <v>963</v>
      </c>
      <c r="F314" s="76" t="s">
        <v>709</v>
      </c>
      <c r="G314" s="1038"/>
      <c r="H314" s="139">
        <v>58.28</v>
      </c>
      <c r="I314" s="40" t="s">
        <v>33</v>
      </c>
      <c r="J314" s="42">
        <f t="shared" si="22"/>
        <v>0</v>
      </c>
      <c r="K314" s="43" t="s">
        <v>585</v>
      </c>
      <c r="L314" s="40">
        <v>0.06</v>
      </c>
      <c r="M314" s="46">
        <v>18</v>
      </c>
      <c r="N314" s="46">
        <v>11</v>
      </c>
      <c r="O314" s="46">
        <v>8</v>
      </c>
      <c r="P314" s="536">
        <v>1.5839999999999999E-3</v>
      </c>
      <c r="Q314" s="47">
        <v>245116</v>
      </c>
      <c r="R314" s="83">
        <v>3821000000</v>
      </c>
      <c r="S314" s="285" t="s">
        <v>964</v>
      </c>
    </row>
    <row r="315" spans="1:19" ht="63">
      <c r="A315" s="112">
        <v>106582</v>
      </c>
      <c r="B315" s="37" t="s">
        <v>965</v>
      </c>
      <c r="C315" s="38" t="s">
        <v>612</v>
      </c>
      <c r="D315" s="40" t="s">
        <v>255</v>
      </c>
      <c r="E315" s="58" t="s">
        <v>966</v>
      </c>
      <c r="F315" s="76" t="s">
        <v>709</v>
      </c>
      <c r="G315" s="1038"/>
      <c r="H315" s="139">
        <v>67.77</v>
      </c>
      <c r="I315" s="40" t="s">
        <v>33</v>
      </c>
      <c r="J315" s="42">
        <f t="shared" si="22"/>
        <v>0</v>
      </c>
      <c r="K315" s="43" t="s">
        <v>585</v>
      </c>
      <c r="L315" s="40">
        <v>0.5</v>
      </c>
      <c r="M315" s="40">
        <v>14</v>
      </c>
      <c r="N315" s="40">
        <v>6.6</v>
      </c>
      <c r="O315" s="40">
        <v>15.6</v>
      </c>
      <c r="P315" s="536">
        <v>1.441E-3</v>
      </c>
      <c r="Q315" s="47">
        <v>211886</v>
      </c>
      <c r="R315" s="83">
        <v>3821000000</v>
      </c>
      <c r="S315" s="285" t="s">
        <v>950</v>
      </c>
    </row>
    <row r="316" spans="1:19" ht="69" customHeight="1">
      <c r="A316" s="112">
        <v>106033</v>
      </c>
      <c r="B316" s="37" t="s">
        <v>967</v>
      </c>
      <c r="C316" s="113" t="s">
        <v>43</v>
      </c>
      <c r="D316" s="40" t="s">
        <v>112</v>
      </c>
      <c r="E316" s="58" t="s">
        <v>968</v>
      </c>
      <c r="F316" s="76" t="s">
        <v>709</v>
      </c>
      <c r="G316" s="1038"/>
      <c r="H316" s="139">
        <v>95.13</v>
      </c>
      <c r="I316" s="40" t="s">
        <v>33</v>
      </c>
      <c r="J316" s="42">
        <f t="shared" si="22"/>
        <v>0</v>
      </c>
      <c r="K316" s="43" t="s">
        <v>585</v>
      </c>
      <c r="L316" s="40">
        <v>0.46</v>
      </c>
      <c r="M316" s="523">
        <v>17.600000000000001</v>
      </c>
      <c r="N316" s="523">
        <v>10.6</v>
      </c>
      <c r="O316" s="523">
        <v>8.1999999999999993</v>
      </c>
      <c r="P316" s="536">
        <v>1.5297919999999999E-3</v>
      </c>
      <c r="Q316" s="47">
        <v>245128</v>
      </c>
      <c r="R316" s="83">
        <v>3822190090</v>
      </c>
      <c r="S316" s="285" t="s">
        <v>950</v>
      </c>
    </row>
    <row r="317" spans="1:19" ht="55.5" customHeight="1">
      <c r="A317" s="116">
        <v>106036</v>
      </c>
      <c r="B317" s="49" t="s">
        <v>969</v>
      </c>
      <c r="C317" s="50" t="s">
        <v>970</v>
      </c>
      <c r="D317" s="52" t="s">
        <v>112</v>
      </c>
      <c r="E317" s="55" t="s">
        <v>971</v>
      </c>
      <c r="F317" s="76" t="s">
        <v>709</v>
      </c>
      <c r="G317" s="1038"/>
      <c r="H317" s="141">
        <v>56.23</v>
      </c>
      <c r="I317" s="52" t="s">
        <v>33</v>
      </c>
      <c r="J317" s="42">
        <f t="shared" si="22"/>
        <v>0</v>
      </c>
      <c r="K317" s="43" t="s">
        <v>82</v>
      </c>
      <c r="L317" s="40">
        <v>0.42</v>
      </c>
      <c r="M317" s="44">
        <v>12</v>
      </c>
      <c r="N317" s="44">
        <v>11</v>
      </c>
      <c r="O317" s="44">
        <v>13</v>
      </c>
      <c r="P317" s="536">
        <v>1.7160000000000001E-3</v>
      </c>
      <c r="Q317" s="54">
        <v>245115</v>
      </c>
      <c r="R317" s="276">
        <v>3822190090</v>
      </c>
      <c r="S317" s="285" t="s">
        <v>950</v>
      </c>
    </row>
    <row r="318" spans="1:19" ht="148.5" customHeight="1">
      <c r="A318" s="112">
        <v>106037</v>
      </c>
      <c r="B318" s="37" t="s">
        <v>972</v>
      </c>
      <c r="C318" s="38" t="s">
        <v>43</v>
      </c>
      <c r="D318" s="40" t="s">
        <v>973</v>
      </c>
      <c r="E318" s="58" t="s">
        <v>974</v>
      </c>
      <c r="F318" s="76" t="s">
        <v>709</v>
      </c>
      <c r="G318" s="1038"/>
      <c r="H318" s="139">
        <v>85.58</v>
      </c>
      <c r="I318" s="40" t="s">
        <v>33</v>
      </c>
      <c r="J318" s="42">
        <f t="shared" si="22"/>
        <v>0</v>
      </c>
      <c r="K318" s="43" t="s">
        <v>975</v>
      </c>
      <c r="L318" s="40">
        <v>2.35</v>
      </c>
      <c r="M318" s="40">
        <v>21</v>
      </c>
      <c r="N318" s="40">
        <v>21</v>
      </c>
      <c r="O318" s="40">
        <v>18</v>
      </c>
      <c r="P318" s="536">
        <v>7.9380000000000006E-3</v>
      </c>
      <c r="Q318" s="47">
        <v>240863</v>
      </c>
      <c r="R318" s="83">
        <v>3822190090</v>
      </c>
      <c r="S318" s="285" t="s">
        <v>976</v>
      </c>
    </row>
    <row r="319" spans="1:19" ht="31.5">
      <c r="A319" s="112">
        <v>106021</v>
      </c>
      <c r="B319" s="37" t="s">
        <v>977</v>
      </c>
      <c r="C319" s="38" t="s">
        <v>978</v>
      </c>
      <c r="D319" s="40" t="s">
        <v>30</v>
      </c>
      <c r="E319" s="109" t="s">
        <v>979</v>
      </c>
      <c r="F319" s="76" t="s">
        <v>709</v>
      </c>
      <c r="G319" s="1038"/>
      <c r="H319" s="139">
        <v>37.799999999999997</v>
      </c>
      <c r="I319" s="40" t="s">
        <v>33</v>
      </c>
      <c r="J319" s="42">
        <f t="shared" si="22"/>
        <v>0</v>
      </c>
      <c r="K319" s="43" t="s">
        <v>82</v>
      </c>
      <c r="L319" s="168">
        <v>3.1399999999999997E-2</v>
      </c>
      <c r="M319" s="40">
        <v>30.4</v>
      </c>
      <c r="N319" s="40">
        <v>18.399999999999999</v>
      </c>
      <c r="O319" s="40">
        <v>4.5</v>
      </c>
      <c r="P319" s="536">
        <v>2.5171199999999994E-3</v>
      </c>
      <c r="Q319" s="47">
        <v>445946</v>
      </c>
      <c r="R319" s="83">
        <v>3923900000</v>
      </c>
      <c r="S319" s="285" t="s">
        <v>950</v>
      </c>
    </row>
    <row r="320" spans="1:19" ht="31.5">
      <c r="A320" s="112">
        <v>106020</v>
      </c>
      <c r="B320" s="37" t="s">
        <v>980</v>
      </c>
      <c r="C320" s="38" t="s">
        <v>978</v>
      </c>
      <c r="D320" s="40" t="s">
        <v>30</v>
      </c>
      <c r="E320" s="109" t="s">
        <v>981</v>
      </c>
      <c r="F320" s="76" t="s">
        <v>709</v>
      </c>
      <c r="G320" s="1038"/>
      <c r="H320" s="139">
        <v>37.799999999999997</v>
      </c>
      <c r="I320" s="40" t="s">
        <v>33</v>
      </c>
      <c r="J320" s="42">
        <f t="shared" si="22"/>
        <v>0</v>
      </c>
      <c r="K320" s="43" t="s">
        <v>82</v>
      </c>
      <c r="L320" s="168">
        <v>1.8700000000000001E-2</v>
      </c>
      <c r="M320" s="114">
        <v>16.7</v>
      </c>
      <c r="N320" s="114">
        <v>10.1</v>
      </c>
      <c r="O320" s="532">
        <v>3</v>
      </c>
      <c r="P320" s="536">
        <v>5.0600999999999999E-4</v>
      </c>
      <c r="Q320" s="47">
        <v>445945</v>
      </c>
      <c r="R320" s="83">
        <v>3923900000</v>
      </c>
      <c r="S320" s="285" t="s">
        <v>950</v>
      </c>
    </row>
    <row r="321" spans="1:19" ht="31.5">
      <c r="A321" s="112">
        <v>106019</v>
      </c>
      <c r="B321" s="37" t="s">
        <v>982</v>
      </c>
      <c r="C321" s="38" t="s">
        <v>978</v>
      </c>
      <c r="D321" s="40" t="s">
        <v>30</v>
      </c>
      <c r="E321" s="109" t="s">
        <v>983</v>
      </c>
      <c r="F321" s="76" t="s">
        <v>709</v>
      </c>
      <c r="G321" s="1038"/>
      <c r="H321" s="139">
        <v>37.799999999999997</v>
      </c>
      <c r="I321" s="40" t="s">
        <v>33</v>
      </c>
      <c r="J321" s="42">
        <f t="shared" si="22"/>
        <v>0</v>
      </c>
      <c r="K321" s="43" t="s">
        <v>82</v>
      </c>
      <c r="L321" s="168">
        <v>2.6100000000000002E-2</v>
      </c>
      <c r="M321" s="40">
        <v>16.7</v>
      </c>
      <c r="N321" s="40">
        <v>10.1</v>
      </c>
      <c r="O321" s="46">
        <v>3</v>
      </c>
      <c r="P321" s="536">
        <v>5.0600999999999999E-4</v>
      </c>
      <c r="Q321" s="47">
        <v>445944</v>
      </c>
      <c r="R321" s="157">
        <v>3923900000</v>
      </c>
      <c r="S321" s="285" t="s">
        <v>950</v>
      </c>
    </row>
    <row r="322" spans="1:19" ht="31.5">
      <c r="A322" s="112">
        <v>106018</v>
      </c>
      <c r="B322" s="37" t="s">
        <v>984</v>
      </c>
      <c r="C322" s="38" t="s">
        <v>978</v>
      </c>
      <c r="D322" s="40" t="s">
        <v>30</v>
      </c>
      <c r="E322" s="109" t="s">
        <v>985</v>
      </c>
      <c r="F322" s="76" t="s">
        <v>709</v>
      </c>
      <c r="G322" s="1038"/>
      <c r="H322" s="139">
        <v>37.799999999999997</v>
      </c>
      <c r="I322" s="40" t="s">
        <v>33</v>
      </c>
      <c r="J322" s="42">
        <f t="shared" si="22"/>
        <v>0</v>
      </c>
      <c r="K322" s="43" t="s">
        <v>82</v>
      </c>
      <c r="L322" s="168">
        <v>3.7499999999999999E-2</v>
      </c>
      <c r="M322" s="40">
        <v>14.6</v>
      </c>
      <c r="N322" s="40">
        <v>3.8</v>
      </c>
      <c r="O322" s="40">
        <v>4.4000000000000004</v>
      </c>
      <c r="P322" s="536">
        <v>2.44112E-4</v>
      </c>
      <c r="Q322" s="47">
        <v>445943</v>
      </c>
      <c r="R322" s="83">
        <v>3923900000</v>
      </c>
      <c r="S322" s="285" t="s">
        <v>950</v>
      </c>
    </row>
    <row r="323" spans="1:19" ht="31.5">
      <c r="A323" s="112">
        <v>106022</v>
      </c>
      <c r="B323" s="37" t="s">
        <v>986</v>
      </c>
      <c r="C323" s="38" t="s">
        <v>978</v>
      </c>
      <c r="D323" s="40" t="s">
        <v>30</v>
      </c>
      <c r="E323" s="109" t="s">
        <v>987</v>
      </c>
      <c r="F323" s="76" t="s">
        <v>709</v>
      </c>
      <c r="G323" s="1038"/>
      <c r="H323" s="139">
        <v>37.799999999999997</v>
      </c>
      <c r="I323" s="40" t="s">
        <v>33</v>
      </c>
      <c r="J323" s="42">
        <f t="shared" si="22"/>
        <v>0</v>
      </c>
      <c r="K323" s="43" t="s">
        <v>82</v>
      </c>
      <c r="L323" s="168">
        <v>5.7500000000000002E-2</v>
      </c>
      <c r="M323" s="40">
        <v>25.4</v>
      </c>
      <c r="N323" s="40">
        <v>15.2</v>
      </c>
      <c r="O323" s="40">
        <v>3.1</v>
      </c>
      <c r="P323" s="536">
        <v>1.1968479999999999E-3</v>
      </c>
      <c r="Q323" s="47">
        <v>445993</v>
      </c>
      <c r="R323" s="83">
        <v>3923900000</v>
      </c>
      <c r="S323" s="285" t="s">
        <v>950</v>
      </c>
    </row>
    <row r="324" spans="1:19" s="159" customFormat="1" ht="31.5">
      <c r="A324" s="112">
        <v>106616</v>
      </c>
      <c r="B324" s="13" t="s">
        <v>988</v>
      </c>
      <c r="C324" s="40" t="s">
        <v>76</v>
      </c>
      <c r="D324" s="40" t="s">
        <v>30</v>
      </c>
      <c r="E324" s="58" t="s">
        <v>989</v>
      </c>
      <c r="F324" s="76" t="s">
        <v>709</v>
      </c>
      <c r="G324" s="1038"/>
      <c r="H324" s="139">
        <v>122.49</v>
      </c>
      <c r="I324" s="40" t="s">
        <v>33</v>
      </c>
      <c r="J324" s="42">
        <f t="shared" si="22"/>
        <v>0</v>
      </c>
      <c r="K324" s="43" t="s">
        <v>82</v>
      </c>
      <c r="L324" s="168">
        <v>0.1545</v>
      </c>
      <c r="M324" s="40">
        <v>20</v>
      </c>
      <c r="N324" s="40">
        <v>13.8</v>
      </c>
      <c r="O324" s="40">
        <v>8.6</v>
      </c>
      <c r="P324" s="536">
        <v>2.3736E-3</v>
      </c>
      <c r="Q324" s="47">
        <v>445872</v>
      </c>
      <c r="R324" s="83">
        <v>9025118090</v>
      </c>
      <c r="S324" s="297" t="s">
        <v>950</v>
      </c>
    </row>
    <row r="325" spans="1:19" s="159" customFormat="1" ht="31.5">
      <c r="A325" s="112">
        <v>106617</v>
      </c>
      <c r="B325" s="13" t="s">
        <v>990</v>
      </c>
      <c r="C325" s="40" t="s">
        <v>76</v>
      </c>
      <c r="D325" s="40" t="s">
        <v>30</v>
      </c>
      <c r="E325" s="58" t="s">
        <v>991</v>
      </c>
      <c r="F325" s="76" t="s">
        <v>709</v>
      </c>
      <c r="G325" s="1038"/>
      <c r="H325" s="139">
        <v>59.95</v>
      </c>
      <c r="I325" s="40" t="s">
        <v>33</v>
      </c>
      <c r="J325" s="42">
        <f t="shared" si="22"/>
        <v>0</v>
      </c>
      <c r="K325" s="43" t="s">
        <v>82</v>
      </c>
      <c r="L325" s="168">
        <v>1.11E-2</v>
      </c>
      <c r="M325" s="40">
        <v>19.600000000000001</v>
      </c>
      <c r="N325" s="40">
        <v>13.3</v>
      </c>
      <c r="O325" s="40">
        <v>0.5</v>
      </c>
      <c r="P325" s="536">
        <v>1.2999999999999999E-4</v>
      </c>
      <c r="Q325" s="47">
        <v>445959</v>
      </c>
      <c r="R325" s="83">
        <v>4911990000</v>
      </c>
      <c r="S325" s="297" t="s">
        <v>950</v>
      </c>
    </row>
    <row r="326" spans="1:19" s="159" customFormat="1" ht="31.5">
      <c r="A326" s="112">
        <v>106618</v>
      </c>
      <c r="B326" s="13" t="s">
        <v>992</v>
      </c>
      <c r="C326" s="40" t="s">
        <v>612</v>
      </c>
      <c r="D326" s="40" t="s">
        <v>30</v>
      </c>
      <c r="E326" s="58" t="s">
        <v>993</v>
      </c>
      <c r="F326" s="76" t="s">
        <v>709</v>
      </c>
      <c r="G326" s="1038"/>
      <c r="H326" s="139">
        <v>659.2</v>
      </c>
      <c r="I326" s="40" t="s">
        <v>33</v>
      </c>
      <c r="J326" s="42">
        <f t="shared" si="22"/>
        <v>0</v>
      </c>
      <c r="K326" s="43" t="s">
        <v>82</v>
      </c>
      <c r="L326" s="44">
        <v>1.6E-2</v>
      </c>
      <c r="M326" s="533">
        <v>1.5</v>
      </c>
      <c r="N326" s="533">
        <v>12.5</v>
      </c>
      <c r="O326" s="533">
        <v>19</v>
      </c>
      <c r="P326" s="536">
        <v>3.5625000000000001E-4</v>
      </c>
      <c r="Q326" s="47">
        <v>445873</v>
      </c>
      <c r="R326" s="83">
        <v>8536909599</v>
      </c>
      <c r="S326" s="297" t="s">
        <v>950</v>
      </c>
    </row>
    <row r="327" spans="1:19" ht="31.5">
      <c r="A327" s="112">
        <v>106473</v>
      </c>
      <c r="B327" s="37" t="s">
        <v>994</v>
      </c>
      <c r="C327" s="40" t="s">
        <v>995</v>
      </c>
      <c r="D327" s="40" t="s">
        <v>30</v>
      </c>
      <c r="E327" s="109" t="s">
        <v>996</v>
      </c>
      <c r="F327" s="76" t="s">
        <v>709</v>
      </c>
      <c r="G327" s="1038"/>
      <c r="H327" s="139">
        <v>59.77</v>
      </c>
      <c r="I327" s="40" t="s">
        <v>33</v>
      </c>
      <c r="J327" s="42">
        <f t="shared" si="22"/>
        <v>0</v>
      </c>
      <c r="K327" s="43" t="s">
        <v>82</v>
      </c>
      <c r="L327" s="40">
        <v>0.13</v>
      </c>
      <c r="M327" s="40">
        <v>30.4</v>
      </c>
      <c r="N327" s="40">
        <v>18.399999999999999</v>
      </c>
      <c r="O327" s="40">
        <v>2.1</v>
      </c>
      <c r="P327" s="536">
        <v>1.1746560000000001E-3</v>
      </c>
      <c r="Q327" s="47">
        <v>444374</v>
      </c>
      <c r="R327" s="83">
        <v>9027900000</v>
      </c>
      <c r="S327" s="285" t="s">
        <v>997</v>
      </c>
    </row>
    <row r="328" spans="1:19" ht="31.5">
      <c r="A328" s="112">
        <v>106474</v>
      </c>
      <c r="B328" s="37" t="s">
        <v>998</v>
      </c>
      <c r="C328" s="40" t="s">
        <v>76</v>
      </c>
      <c r="D328" s="40" t="s">
        <v>30</v>
      </c>
      <c r="E328" s="109" t="s">
        <v>999</v>
      </c>
      <c r="F328" s="76" t="s">
        <v>709</v>
      </c>
      <c r="G328" s="1038"/>
      <c r="H328" s="139">
        <v>72.540000000000006</v>
      </c>
      <c r="I328" s="40" t="s">
        <v>33</v>
      </c>
      <c r="J328" s="42">
        <f t="shared" si="22"/>
        <v>0</v>
      </c>
      <c r="K328" s="43" t="s">
        <v>82</v>
      </c>
      <c r="L328" s="44">
        <v>0.1</v>
      </c>
      <c r="M328" s="40">
        <v>30.4</v>
      </c>
      <c r="N328" s="40">
        <v>18.399999999999999</v>
      </c>
      <c r="O328" s="46">
        <v>5</v>
      </c>
      <c r="P328" s="536">
        <v>2.7967999999999995E-3</v>
      </c>
      <c r="Q328" s="47">
        <v>445888</v>
      </c>
      <c r="R328" s="83">
        <v>8421392590</v>
      </c>
      <c r="S328" s="285" t="s">
        <v>950</v>
      </c>
    </row>
    <row r="329" spans="1:19" ht="48.75" customHeight="1">
      <c r="A329" s="112">
        <v>106452</v>
      </c>
      <c r="B329" s="37" t="s">
        <v>1000</v>
      </c>
      <c r="C329" s="40" t="s">
        <v>76</v>
      </c>
      <c r="D329" s="40" t="s">
        <v>30</v>
      </c>
      <c r="E329" s="109" t="s">
        <v>1001</v>
      </c>
      <c r="F329" s="76" t="s">
        <v>709</v>
      </c>
      <c r="G329" s="1038"/>
      <c r="H329" s="139">
        <v>169.07</v>
      </c>
      <c r="I329" s="40" t="s">
        <v>33</v>
      </c>
      <c r="J329" s="42">
        <f t="shared" si="22"/>
        <v>0</v>
      </c>
      <c r="K329" s="43" t="s">
        <v>82</v>
      </c>
      <c r="L329" s="44">
        <v>0.94499999999999995</v>
      </c>
      <c r="M329" s="40">
        <v>46.8</v>
      </c>
      <c r="N329" s="40">
        <v>22.6</v>
      </c>
      <c r="O329" s="40">
        <v>12.8</v>
      </c>
      <c r="P329" s="536">
        <v>1.354E-2</v>
      </c>
      <c r="Q329" s="47">
        <v>445942</v>
      </c>
      <c r="R329" s="83">
        <v>9027900000</v>
      </c>
      <c r="S329" s="285" t="s">
        <v>950</v>
      </c>
    </row>
    <row r="330" spans="1:19" ht="63">
      <c r="A330" s="112">
        <v>106468</v>
      </c>
      <c r="B330" s="37" t="s">
        <v>1002</v>
      </c>
      <c r="C330" s="40" t="s">
        <v>29</v>
      </c>
      <c r="D330" s="127" t="s">
        <v>77</v>
      </c>
      <c r="E330" s="58" t="s">
        <v>1003</v>
      </c>
      <c r="F330" s="38" t="s">
        <v>427</v>
      </c>
      <c r="G330" s="1038"/>
      <c r="H330" s="41">
        <v>139.25</v>
      </c>
      <c r="I330" s="59" t="s">
        <v>33</v>
      </c>
      <c r="J330" s="42">
        <f t="shared" si="22"/>
        <v>0</v>
      </c>
      <c r="K330" s="43" t="s">
        <v>82</v>
      </c>
      <c r="L330" s="44">
        <v>0.2</v>
      </c>
      <c r="M330" s="45">
        <v>15</v>
      </c>
      <c r="N330" s="45">
        <v>10</v>
      </c>
      <c r="O330" s="45">
        <v>5</v>
      </c>
      <c r="P330" s="536">
        <v>7.5000000000000002E-4</v>
      </c>
      <c r="Q330" s="47" t="s">
        <v>1004</v>
      </c>
      <c r="R330" s="83">
        <v>38221900</v>
      </c>
      <c r="S330" s="285" t="s">
        <v>1005</v>
      </c>
    </row>
    <row r="331" spans="1:19" ht="47.25">
      <c r="A331" s="112">
        <v>106181</v>
      </c>
      <c r="B331" s="37" t="s">
        <v>1006</v>
      </c>
      <c r="C331" s="38" t="s">
        <v>504</v>
      </c>
      <c r="D331" s="40" t="s">
        <v>425</v>
      </c>
      <c r="E331" s="58" t="s">
        <v>1007</v>
      </c>
      <c r="F331" s="38" t="s">
        <v>427</v>
      </c>
      <c r="G331" s="1038"/>
      <c r="H331" s="41">
        <v>196.65</v>
      </c>
      <c r="I331" s="59" t="s">
        <v>33</v>
      </c>
      <c r="J331" s="42">
        <f t="shared" si="22"/>
        <v>0</v>
      </c>
      <c r="K331" s="43" t="s">
        <v>82</v>
      </c>
      <c r="L331" s="44">
        <v>1.2</v>
      </c>
      <c r="M331" s="45">
        <v>30</v>
      </c>
      <c r="N331" s="45">
        <v>25</v>
      </c>
      <c r="O331" s="45">
        <v>25</v>
      </c>
      <c r="P331" s="536">
        <v>1.8800000000000001E-2</v>
      </c>
      <c r="Q331" s="47" t="s">
        <v>1008</v>
      </c>
      <c r="R331" s="83">
        <v>39269097</v>
      </c>
      <c r="S331" s="285" t="s">
        <v>1009</v>
      </c>
    </row>
    <row r="332" spans="1:19" ht="110.25">
      <c r="A332" s="112">
        <v>106209</v>
      </c>
      <c r="B332" s="37" t="s">
        <v>1010</v>
      </c>
      <c r="C332" s="38" t="s">
        <v>1011</v>
      </c>
      <c r="D332" s="40" t="s">
        <v>425</v>
      </c>
      <c r="E332" s="58" t="s">
        <v>1012</v>
      </c>
      <c r="F332" s="38" t="s">
        <v>427</v>
      </c>
      <c r="G332" s="1038"/>
      <c r="H332" s="41">
        <v>60.95</v>
      </c>
      <c r="I332" s="59" t="s">
        <v>33</v>
      </c>
      <c r="J332" s="42">
        <f t="shared" si="22"/>
        <v>0</v>
      </c>
      <c r="K332" s="43" t="s">
        <v>82</v>
      </c>
      <c r="L332" s="44">
        <v>2.2999999999999998</v>
      </c>
      <c r="M332" s="45">
        <v>40</v>
      </c>
      <c r="N332" s="45">
        <v>21</v>
      </c>
      <c r="O332" s="45">
        <v>19</v>
      </c>
      <c r="P332" s="536">
        <v>1.5959999999999998E-2</v>
      </c>
      <c r="Q332" s="47" t="s">
        <v>1013</v>
      </c>
      <c r="R332" s="83">
        <v>39269097</v>
      </c>
      <c r="S332" s="285" t="s">
        <v>1014</v>
      </c>
    </row>
    <row r="333" spans="1:19" s="154" customFormat="1" ht="110.25">
      <c r="A333" s="112">
        <v>106550</v>
      </c>
      <c r="B333" s="37" t="s">
        <v>1015</v>
      </c>
      <c r="C333" s="38" t="s">
        <v>1011</v>
      </c>
      <c r="D333" s="40" t="s">
        <v>425</v>
      </c>
      <c r="E333" s="58" t="s">
        <v>1016</v>
      </c>
      <c r="F333" s="38" t="s">
        <v>427</v>
      </c>
      <c r="G333" s="1038"/>
      <c r="H333" s="41">
        <v>62.1</v>
      </c>
      <c r="I333" s="59" t="s">
        <v>33</v>
      </c>
      <c r="J333" s="42">
        <f t="shared" si="22"/>
        <v>0</v>
      </c>
      <c r="K333" s="43" t="s">
        <v>82</v>
      </c>
      <c r="L333" s="44">
        <v>9</v>
      </c>
      <c r="M333" s="45">
        <v>35</v>
      </c>
      <c r="N333" s="45">
        <v>25</v>
      </c>
      <c r="O333" s="45">
        <v>20</v>
      </c>
      <c r="P333" s="536">
        <v>1.7500000000000002E-2</v>
      </c>
      <c r="Q333" s="47" t="s">
        <v>1017</v>
      </c>
      <c r="R333" s="83">
        <v>39269097</v>
      </c>
      <c r="S333" s="285" t="s">
        <v>1018</v>
      </c>
    </row>
    <row r="334" spans="1:19" ht="63">
      <c r="A334" s="36">
        <v>106241</v>
      </c>
      <c r="B334" s="37" t="s">
        <v>1019</v>
      </c>
      <c r="C334" s="40" t="s">
        <v>76</v>
      </c>
      <c r="D334" s="52" t="s">
        <v>30</v>
      </c>
      <c r="E334" s="58" t="s">
        <v>1020</v>
      </c>
      <c r="F334" s="38" t="s">
        <v>427</v>
      </c>
      <c r="G334" s="1038"/>
      <c r="H334" s="41">
        <v>5</v>
      </c>
      <c r="I334" s="59" t="s">
        <v>33</v>
      </c>
      <c r="J334" s="42">
        <f t="shared" si="22"/>
        <v>0</v>
      </c>
      <c r="K334" s="43" t="s">
        <v>82</v>
      </c>
      <c r="L334" s="44">
        <v>0.2</v>
      </c>
      <c r="M334" s="45">
        <v>26</v>
      </c>
      <c r="N334" s="45">
        <v>8</v>
      </c>
      <c r="O334" s="45">
        <v>7</v>
      </c>
      <c r="P334" s="536">
        <v>1.456E-3</v>
      </c>
      <c r="Q334" s="47" t="s">
        <v>1021</v>
      </c>
      <c r="R334" s="83">
        <v>70179000</v>
      </c>
      <c r="S334" s="285" t="s">
        <v>1022</v>
      </c>
    </row>
    <row r="335" spans="1:19" ht="78.75">
      <c r="A335" s="270">
        <v>106715</v>
      </c>
      <c r="B335" s="56" t="s">
        <v>1023</v>
      </c>
      <c r="C335" s="38" t="s">
        <v>1024</v>
      </c>
      <c r="D335" s="40" t="s">
        <v>425</v>
      </c>
      <c r="E335" s="58" t="s">
        <v>1025</v>
      </c>
      <c r="F335" s="38" t="s">
        <v>427</v>
      </c>
      <c r="G335" s="1038"/>
      <c r="H335" s="41">
        <v>7.15</v>
      </c>
      <c r="I335" s="59" t="s">
        <v>33</v>
      </c>
      <c r="J335" s="42">
        <f t="shared" si="22"/>
        <v>0</v>
      </c>
      <c r="K335" s="43" t="s">
        <v>82</v>
      </c>
      <c r="L335" s="44">
        <v>0.8</v>
      </c>
      <c r="M335" s="45">
        <v>43</v>
      </c>
      <c r="N335" s="45">
        <v>17</v>
      </c>
      <c r="O335" s="45">
        <v>11</v>
      </c>
      <c r="P335" s="536">
        <v>8.0409999999999995E-3</v>
      </c>
      <c r="Q335" s="47" t="s">
        <v>1026</v>
      </c>
      <c r="R335" s="83">
        <v>90183110</v>
      </c>
      <c r="S335" s="285" t="s">
        <v>1027</v>
      </c>
    </row>
    <row r="336" spans="1:19" ht="85.5" customHeight="1">
      <c r="A336" s="270">
        <v>106822</v>
      </c>
      <c r="B336" s="56" t="s">
        <v>1028</v>
      </c>
      <c r="C336" s="38" t="s">
        <v>1029</v>
      </c>
      <c r="D336" s="40" t="s">
        <v>30</v>
      </c>
      <c r="E336" s="58" t="s">
        <v>1030</v>
      </c>
      <c r="F336" s="38" t="s">
        <v>427</v>
      </c>
      <c r="G336" s="1038"/>
      <c r="H336" s="41">
        <v>279.90000000000003</v>
      </c>
      <c r="I336" s="59" t="s">
        <v>33</v>
      </c>
      <c r="J336" s="42">
        <f t="shared" si="22"/>
        <v>0</v>
      </c>
      <c r="K336" s="43" t="s">
        <v>82</v>
      </c>
      <c r="L336" s="44">
        <v>4.3</v>
      </c>
      <c r="M336" s="45">
        <v>32</v>
      </c>
      <c r="N336" s="45">
        <v>50</v>
      </c>
      <c r="O336" s="45">
        <v>40</v>
      </c>
      <c r="P336" s="536">
        <v>6.4000000000000001E-2</v>
      </c>
      <c r="Q336" s="47" t="s">
        <v>1031</v>
      </c>
      <c r="R336" s="83">
        <v>70179000</v>
      </c>
      <c r="S336" s="285" t="s">
        <v>1032</v>
      </c>
    </row>
    <row r="337" spans="1:19" ht="51.75" customHeight="1" thickBot="1">
      <c r="A337" s="116">
        <v>106823</v>
      </c>
      <c r="B337" s="49" t="s">
        <v>1033</v>
      </c>
      <c r="C337" s="252" t="s">
        <v>1029</v>
      </c>
      <c r="D337" s="28" t="s">
        <v>694</v>
      </c>
      <c r="E337" s="51" t="s">
        <v>1034</v>
      </c>
      <c r="F337" s="38" t="s">
        <v>427</v>
      </c>
      <c r="G337" s="1038"/>
      <c r="H337" s="53">
        <v>1.9500000000000002</v>
      </c>
      <c r="I337" s="97" t="s">
        <v>33</v>
      </c>
      <c r="J337" s="79">
        <f t="shared" si="22"/>
        <v>0</v>
      </c>
      <c r="K337" s="80" t="s">
        <v>82</v>
      </c>
      <c r="L337" s="81">
        <v>0.3</v>
      </c>
      <c r="M337" s="103">
        <v>35</v>
      </c>
      <c r="N337" s="103">
        <v>11</v>
      </c>
      <c r="O337" s="103">
        <v>11</v>
      </c>
      <c r="P337" s="663">
        <v>4.2399999999999998E-3</v>
      </c>
      <c r="Q337" s="54" t="s">
        <v>1035</v>
      </c>
      <c r="R337" s="276">
        <v>39269097</v>
      </c>
      <c r="S337" s="293" t="s">
        <v>1036</v>
      </c>
    </row>
    <row r="338" spans="1:19" ht="39.950000000000003" customHeight="1" thickBot="1">
      <c r="A338" s="224" t="s">
        <v>1037</v>
      </c>
      <c r="B338" s="225"/>
      <c r="C338" s="226"/>
      <c r="D338" s="226"/>
      <c r="E338" s="225"/>
      <c r="F338" s="227"/>
      <c r="G338" s="230"/>
      <c r="H338" s="808"/>
      <c r="I338" s="226"/>
      <c r="J338" s="226"/>
      <c r="K338" s="225"/>
      <c r="L338" s="226"/>
      <c r="M338" s="226"/>
      <c r="N338" s="226"/>
      <c r="O338" s="226"/>
      <c r="P338" s="662"/>
      <c r="Q338" s="227"/>
      <c r="R338" s="227"/>
      <c r="S338" s="328"/>
    </row>
    <row r="339" spans="1:19" ht="83.25" customHeight="1">
      <c r="A339" s="110">
        <v>106308</v>
      </c>
      <c r="B339" s="87" t="s">
        <v>1038</v>
      </c>
      <c r="C339" s="76" t="s">
        <v>76</v>
      </c>
      <c r="D339" s="77" t="s">
        <v>425</v>
      </c>
      <c r="E339" s="118" t="s">
        <v>1039</v>
      </c>
      <c r="F339" s="38" t="s">
        <v>427</v>
      </c>
      <c r="G339" s="1038"/>
      <c r="H339" s="90">
        <v>40.5</v>
      </c>
      <c r="I339" s="91" t="s">
        <v>33</v>
      </c>
      <c r="J339" s="92">
        <f>IF(I339="USD",H339*G339,H339*G339*1.3)</f>
        <v>0</v>
      </c>
      <c r="K339" s="93" t="s">
        <v>82</v>
      </c>
      <c r="L339" s="365">
        <v>0.3</v>
      </c>
      <c r="M339" s="94">
        <v>6</v>
      </c>
      <c r="N339" s="94">
        <v>6</v>
      </c>
      <c r="O339" s="94">
        <v>12</v>
      </c>
      <c r="P339" s="568">
        <v>4.3199999999999998E-4</v>
      </c>
      <c r="Q339" s="119" t="s">
        <v>1040</v>
      </c>
      <c r="R339" s="104">
        <v>32041300</v>
      </c>
      <c r="S339" s="294" t="s">
        <v>1041</v>
      </c>
    </row>
    <row r="340" spans="1:19" ht="99" customHeight="1">
      <c r="A340" s="112">
        <v>106309</v>
      </c>
      <c r="B340" s="37" t="s">
        <v>1042</v>
      </c>
      <c r="C340" s="38" t="s">
        <v>76</v>
      </c>
      <c r="D340" s="40" t="s">
        <v>425</v>
      </c>
      <c r="E340" s="58" t="s">
        <v>1043</v>
      </c>
      <c r="F340" s="76" t="s">
        <v>427</v>
      </c>
      <c r="G340" s="1038"/>
      <c r="H340" s="41">
        <v>131.6</v>
      </c>
      <c r="I340" s="59" t="s">
        <v>33</v>
      </c>
      <c r="J340" s="42">
        <f>IF(I340="USD",H340*G340,H340*G340*1.3)</f>
        <v>0</v>
      </c>
      <c r="K340" s="43" t="s">
        <v>585</v>
      </c>
      <c r="L340" s="46">
        <v>0.25</v>
      </c>
      <c r="M340" s="45">
        <v>6</v>
      </c>
      <c r="N340" s="45">
        <v>6</v>
      </c>
      <c r="O340" s="45">
        <v>12</v>
      </c>
      <c r="P340" s="536">
        <v>4.3199999999999998E-4</v>
      </c>
      <c r="Q340" s="47" t="s">
        <v>1044</v>
      </c>
      <c r="R340" s="83">
        <v>29419000</v>
      </c>
      <c r="S340" s="285" t="s">
        <v>1045</v>
      </c>
    </row>
    <row r="341" spans="1:19" ht="91.5" customHeight="1" thickBot="1">
      <c r="A341" s="112">
        <v>106310</v>
      </c>
      <c r="B341" s="37" t="s">
        <v>1046</v>
      </c>
      <c r="C341" s="113" t="s">
        <v>76</v>
      </c>
      <c r="D341" s="40" t="s">
        <v>425</v>
      </c>
      <c r="E341" s="58" t="s">
        <v>1047</v>
      </c>
      <c r="F341" s="38" t="s">
        <v>427</v>
      </c>
      <c r="G341" s="1038"/>
      <c r="H341" s="41">
        <v>140.1</v>
      </c>
      <c r="I341" s="59" t="s">
        <v>33</v>
      </c>
      <c r="J341" s="42">
        <f>IF(I341="USD",H341*G341,H341*G341*1.3)</f>
        <v>0</v>
      </c>
      <c r="K341" s="43" t="s">
        <v>82</v>
      </c>
      <c r="L341" s="46">
        <v>0.25</v>
      </c>
      <c r="M341" s="45">
        <v>6</v>
      </c>
      <c r="N341" s="45">
        <v>6</v>
      </c>
      <c r="O341" s="45">
        <v>12</v>
      </c>
      <c r="P341" s="536">
        <v>4.3199999999999998E-4</v>
      </c>
      <c r="Q341" s="47" t="s">
        <v>1048</v>
      </c>
      <c r="R341" s="83">
        <v>29221900</v>
      </c>
      <c r="S341" s="285" t="s">
        <v>1049</v>
      </c>
    </row>
    <row r="342" spans="1:19" ht="39.950000000000003" customHeight="1" thickBot="1">
      <c r="A342" s="224" t="s">
        <v>1050</v>
      </c>
      <c r="B342" s="225"/>
      <c r="C342" s="226"/>
      <c r="D342" s="226"/>
      <c r="E342" s="225"/>
      <c r="F342" s="227"/>
      <c r="G342" s="230"/>
      <c r="H342" s="808"/>
      <c r="I342" s="226"/>
      <c r="J342" s="226"/>
      <c r="K342" s="225"/>
      <c r="L342" s="226"/>
      <c r="M342" s="226"/>
      <c r="N342" s="226"/>
      <c r="O342" s="226"/>
      <c r="P342" s="662"/>
      <c r="Q342" s="227"/>
      <c r="R342" s="227"/>
      <c r="S342" s="328"/>
    </row>
    <row r="343" spans="1:19" ht="63">
      <c r="A343" s="112">
        <v>106584</v>
      </c>
      <c r="B343" s="37" t="s">
        <v>1051</v>
      </c>
      <c r="C343" s="38" t="s">
        <v>828</v>
      </c>
      <c r="D343" s="40" t="s">
        <v>255</v>
      </c>
      <c r="E343" s="13" t="s">
        <v>1052</v>
      </c>
      <c r="F343" s="38" t="s">
        <v>709</v>
      </c>
      <c r="G343" s="1038"/>
      <c r="H343" s="167">
        <v>94.5</v>
      </c>
      <c r="I343" s="40" t="s">
        <v>33</v>
      </c>
      <c r="J343" s="42">
        <f t="shared" ref="J343:J358" si="23">IF(I343="USD",H343*G343,H343*G343*1.3)</f>
        <v>0</v>
      </c>
      <c r="K343" s="43" t="s">
        <v>585</v>
      </c>
      <c r="L343" s="40">
        <v>0.16</v>
      </c>
      <c r="M343" s="46">
        <v>9.8000000000000007</v>
      </c>
      <c r="N343" s="46">
        <v>6.6</v>
      </c>
      <c r="O343" s="46">
        <v>6.6</v>
      </c>
      <c r="P343" s="536">
        <v>4.2999999999999999E-4</v>
      </c>
      <c r="Q343" s="47">
        <v>215348</v>
      </c>
      <c r="R343" s="83">
        <v>3822190090</v>
      </c>
      <c r="S343" s="286" t="s">
        <v>46</v>
      </c>
    </row>
    <row r="344" spans="1:19" ht="63">
      <c r="A344" s="112">
        <v>106586</v>
      </c>
      <c r="B344" s="37" t="s">
        <v>1053</v>
      </c>
      <c r="C344" s="38" t="s">
        <v>828</v>
      </c>
      <c r="D344" s="77" t="s">
        <v>255</v>
      </c>
      <c r="E344" s="13" t="s">
        <v>1054</v>
      </c>
      <c r="F344" s="38" t="s">
        <v>709</v>
      </c>
      <c r="G344" s="1038"/>
      <c r="H344" s="167">
        <v>94.5</v>
      </c>
      <c r="I344" s="40" t="s">
        <v>33</v>
      </c>
      <c r="J344" s="42">
        <f t="shared" si="23"/>
        <v>0</v>
      </c>
      <c r="K344" s="43" t="s">
        <v>585</v>
      </c>
      <c r="L344" s="40">
        <v>0.16</v>
      </c>
      <c r="M344" s="46">
        <v>9.8000000000000007</v>
      </c>
      <c r="N344" s="46">
        <v>6.6</v>
      </c>
      <c r="O344" s="46">
        <v>6.6</v>
      </c>
      <c r="P344" s="536">
        <v>4.2999999999999999E-4</v>
      </c>
      <c r="Q344" s="47">
        <v>215350</v>
      </c>
      <c r="R344" s="83">
        <v>3822190090</v>
      </c>
      <c r="S344" s="286" t="s">
        <v>46</v>
      </c>
    </row>
    <row r="345" spans="1:19" ht="63">
      <c r="A345" s="116">
        <v>106587</v>
      </c>
      <c r="B345" s="49" t="s">
        <v>1055</v>
      </c>
      <c r="C345" s="50" t="s">
        <v>828</v>
      </c>
      <c r="D345" s="77" t="s">
        <v>255</v>
      </c>
      <c r="E345" s="105" t="s">
        <v>1056</v>
      </c>
      <c r="F345" s="38" t="s">
        <v>709</v>
      </c>
      <c r="G345" s="1038"/>
      <c r="H345" s="167">
        <v>94.5</v>
      </c>
      <c r="I345" s="40" t="s">
        <v>33</v>
      </c>
      <c r="J345" s="42">
        <f t="shared" si="23"/>
        <v>0</v>
      </c>
      <c r="K345" s="80" t="s">
        <v>585</v>
      </c>
      <c r="L345" s="52">
        <v>0.16</v>
      </c>
      <c r="M345" s="145">
        <v>9.8000000000000007</v>
      </c>
      <c r="N345" s="145">
        <v>6.6</v>
      </c>
      <c r="O345" s="145">
        <v>6.6</v>
      </c>
      <c r="P345" s="663">
        <v>4.2999999999999999E-4</v>
      </c>
      <c r="Q345" s="47">
        <v>215351</v>
      </c>
      <c r="R345" s="83">
        <v>3822190090</v>
      </c>
      <c r="S345" s="286" t="s">
        <v>46</v>
      </c>
    </row>
    <row r="346" spans="1:19" ht="70.5" customHeight="1">
      <c r="A346" s="112">
        <v>106588</v>
      </c>
      <c r="B346" s="37" t="s">
        <v>1057</v>
      </c>
      <c r="C346" s="38" t="s">
        <v>828</v>
      </c>
      <c r="D346" s="77" t="s">
        <v>255</v>
      </c>
      <c r="E346" s="13" t="s">
        <v>1058</v>
      </c>
      <c r="F346" s="38" t="s">
        <v>709</v>
      </c>
      <c r="G346" s="1038"/>
      <c r="H346" s="139">
        <v>94.5</v>
      </c>
      <c r="I346" s="40" t="s">
        <v>33</v>
      </c>
      <c r="J346" s="268">
        <f t="shared" si="23"/>
        <v>0</v>
      </c>
      <c r="K346" s="43" t="s">
        <v>585</v>
      </c>
      <c r="L346" s="40">
        <v>0.16</v>
      </c>
      <c r="M346" s="46">
        <v>9.8000000000000007</v>
      </c>
      <c r="N346" s="46">
        <v>6.6</v>
      </c>
      <c r="O346" s="893">
        <v>6.6</v>
      </c>
      <c r="P346" s="536">
        <v>4.2999999999999999E-4</v>
      </c>
      <c r="Q346" s="123">
        <v>215352</v>
      </c>
      <c r="R346" s="78">
        <v>3822190090</v>
      </c>
      <c r="S346" s="286" t="s">
        <v>46</v>
      </c>
    </row>
    <row r="347" spans="1:19" ht="91.5" customHeight="1">
      <c r="A347" s="110">
        <v>106975</v>
      </c>
      <c r="B347" s="87" t="s">
        <v>1059</v>
      </c>
      <c r="C347" s="76" t="s">
        <v>828</v>
      </c>
      <c r="D347" s="76" t="s">
        <v>255</v>
      </c>
      <c r="E347" s="520" t="s">
        <v>1060</v>
      </c>
      <c r="F347" s="76" t="s">
        <v>709</v>
      </c>
      <c r="G347" s="1038"/>
      <c r="H347" s="891">
        <v>94.5</v>
      </c>
      <c r="I347" s="38" t="s">
        <v>33</v>
      </c>
      <c r="J347" s="892">
        <v>0</v>
      </c>
      <c r="K347" s="120" t="s">
        <v>585</v>
      </c>
      <c r="L347" s="38">
        <v>0.115</v>
      </c>
      <c r="M347" s="523">
        <v>6.5</v>
      </c>
      <c r="N347" s="523">
        <v>9.6999999999999993</v>
      </c>
      <c r="O347" s="523">
        <v>6.5</v>
      </c>
      <c r="P347" s="874">
        <v>4.2999999999999999E-4</v>
      </c>
      <c r="Q347" s="189">
        <v>215404</v>
      </c>
      <c r="R347" s="157">
        <v>3822190090</v>
      </c>
      <c r="S347" s="286" t="s">
        <v>46</v>
      </c>
    </row>
    <row r="348" spans="1:19" ht="121.5" customHeight="1">
      <c r="A348" s="110">
        <v>106976</v>
      </c>
      <c r="B348" s="87" t="s">
        <v>1061</v>
      </c>
      <c r="C348" s="76" t="s">
        <v>995</v>
      </c>
      <c r="D348" s="76" t="s">
        <v>112</v>
      </c>
      <c r="E348" s="520" t="s">
        <v>1062</v>
      </c>
      <c r="F348" s="76" t="s">
        <v>709</v>
      </c>
      <c r="G348" s="1038"/>
      <c r="H348" s="891">
        <v>53.6</v>
      </c>
      <c r="I348" s="38" t="s">
        <v>33</v>
      </c>
      <c r="J348" s="892">
        <v>0</v>
      </c>
      <c r="K348" s="120" t="s">
        <v>585</v>
      </c>
      <c r="L348" s="38">
        <v>0.03</v>
      </c>
      <c r="M348" s="523">
        <v>3.1</v>
      </c>
      <c r="N348" s="523">
        <v>6.5</v>
      </c>
      <c r="O348" s="523">
        <v>6.4</v>
      </c>
      <c r="P348" s="874">
        <v>1.2E-4</v>
      </c>
      <c r="Q348" s="189">
        <v>215449</v>
      </c>
      <c r="R348" s="157">
        <v>3822190090</v>
      </c>
      <c r="S348" s="286" t="s">
        <v>46</v>
      </c>
    </row>
    <row r="349" spans="1:19" ht="99" customHeight="1">
      <c r="A349" s="110">
        <v>106977</v>
      </c>
      <c r="B349" s="87" t="s">
        <v>1063</v>
      </c>
      <c r="C349" s="76" t="s">
        <v>995</v>
      </c>
      <c r="D349" s="76" t="s">
        <v>1064</v>
      </c>
      <c r="E349" s="520" t="s">
        <v>1065</v>
      </c>
      <c r="F349" s="76" t="s">
        <v>709</v>
      </c>
      <c r="G349" s="1038"/>
      <c r="H349" s="891">
        <v>29.6</v>
      </c>
      <c r="I349" s="38" t="s">
        <v>33</v>
      </c>
      <c r="J349" s="892">
        <v>0</v>
      </c>
      <c r="K349" s="120" t="s">
        <v>82</v>
      </c>
      <c r="L349" s="38">
        <v>9.9199999999999997E-2</v>
      </c>
      <c r="M349" s="523">
        <v>6.5</v>
      </c>
      <c r="N349" s="523">
        <v>3.5</v>
      </c>
      <c r="O349" s="523">
        <v>6.5</v>
      </c>
      <c r="P349" s="874">
        <v>1.3999999999999999E-4</v>
      </c>
      <c r="Q349" s="189">
        <v>246017</v>
      </c>
      <c r="R349" s="157">
        <v>2930909899</v>
      </c>
      <c r="S349" s="286" t="s">
        <v>46</v>
      </c>
    </row>
    <row r="350" spans="1:19" ht="39.950000000000003" customHeight="1">
      <c r="A350" s="112">
        <v>106560</v>
      </c>
      <c r="B350" s="37" t="s">
        <v>1066</v>
      </c>
      <c r="C350" s="38" t="s">
        <v>76</v>
      </c>
      <c r="D350" s="30" t="s">
        <v>425</v>
      </c>
      <c r="E350" s="13" t="s">
        <v>1067</v>
      </c>
      <c r="F350" s="38" t="s">
        <v>427</v>
      </c>
      <c r="G350" s="1038"/>
      <c r="H350" s="251">
        <v>43.75</v>
      </c>
      <c r="I350" s="30" t="s">
        <v>33</v>
      </c>
      <c r="J350" s="32">
        <f t="shared" si="23"/>
        <v>0</v>
      </c>
      <c r="K350" s="43" t="s">
        <v>82</v>
      </c>
      <c r="L350" s="40">
        <v>0.3</v>
      </c>
      <c r="M350" s="40">
        <v>6</v>
      </c>
      <c r="N350" s="40">
        <v>6</v>
      </c>
      <c r="O350" s="40">
        <v>12</v>
      </c>
      <c r="P350" s="536">
        <v>4.3199999999999998E-4</v>
      </c>
      <c r="Q350" s="35" t="s">
        <v>1068</v>
      </c>
      <c r="R350" s="250">
        <v>29419000</v>
      </c>
      <c r="S350" s="285" t="s">
        <v>1069</v>
      </c>
    </row>
    <row r="351" spans="1:19" ht="49.5" customHeight="1">
      <c r="A351" s="577">
        <v>106653</v>
      </c>
      <c r="B351" s="579" t="s">
        <v>1070</v>
      </c>
      <c r="C351" s="575" t="s">
        <v>76</v>
      </c>
      <c r="D351" s="575" t="s">
        <v>425</v>
      </c>
      <c r="E351" s="578" t="s">
        <v>415</v>
      </c>
      <c r="F351" s="575" t="s">
        <v>427</v>
      </c>
      <c r="G351" s="1038"/>
      <c r="H351" s="899">
        <v>516.95000000000005</v>
      </c>
      <c r="I351" s="585" t="s">
        <v>33</v>
      </c>
      <c r="J351" s="576">
        <f t="shared" si="23"/>
        <v>0</v>
      </c>
      <c r="K351" s="580" t="s">
        <v>82</v>
      </c>
      <c r="L351" s="588">
        <v>0.4</v>
      </c>
      <c r="M351" s="575">
        <v>6</v>
      </c>
      <c r="N351" s="575">
        <v>6</v>
      </c>
      <c r="O351" s="575">
        <v>12</v>
      </c>
      <c r="P351" s="688">
        <v>4.3199999999999998E-4</v>
      </c>
      <c r="Q351" s="581" t="s">
        <v>1071</v>
      </c>
      <c r="R351" s="900">
        <v>29419000</v>
      </c>
      <c r="S351" s="901" t="s">
        <v>1072</v>
      </c>
    </row>
    <row r="352" spans="1:19" ht="39.950000000000003" customHeight="1">
      <c r="A352" s="116">
        <v>106654</v>
      </c>
      <c r="B352" s="49" t="s">
        <v>1073</v>
      </c>
      <c r="C352" s="50" t="s">
        <v>76</v>
      </c>
      <c r="D352" s="40" t="s">
        <v>425</v>
      </c>
      <c r="E352" s="55" t="s">
        <v>1074</v>
      </c>
      <c r="F352" s="38" t="s">
        <v>427</v>
      </c>
      <c r="G352" s="1038"/>
      <c r="H352" s="208">
        <v>111.30000000000001</v>
      </c>
      <c r="I352" s="97" t="s">
        <v>33</v>
      </c>
      <c r="J352" s="79">
        <f t="shared" si="23"/>
        <v>0</v>
      </c>
      <c r="K352" s="43" t="s">
        <v>244</v>
      </c>
      <c r="L352" s="46">
        <v>0.3</v>
      </c>
      <c r="M352" s="40">
        <v>6</v>
      </c>
      <c r="N352" s="40">
        <v>6</v>
      </c>
      <c r="O352" s="40">
        <v>12</v>
      </c>
      <c r="P352" s="536">
        <v>4.3199999999999998E-4</v>
      </c>
      <c r="Q352" s="54" t="s">
        <v>1075</v>
      </c>
      <c r="R352" s="276">
        <v>29419000</v>
      </c>
      <c r="S352" s="285" t="s">
        <v>1076</v>
      </c>
    </row>
    <row r="353" spans="1:19" ht="39.950000000000003" customHeight="1">
      <c r="A353" s="116">
        <v>106318</v>
      </c>
      <c r="B353" s="49" t="s">
        <v>1077</v>
      </c>
      <c r="C353" s="38" t="s">
        <v>76</v>
      </c>
      <c r="D353" s="76" t="s">
        <v>425</v>
      </c>
      <c r="E353" s="55" t="s">
        <v>1078</v>
      </c>
      <c r="F353" s="28" t="s">
        <v>427</v>
      </c>
      <c r="G353" s="1038"/>
      <c r="H353" s="208">
        <v>651.80000000000007</v>
      </c>
      <c r="I353" s="97" t="s">
        <v>33</v>
      </c>
      <c r="J353" s="79">
        <f t="shared" si="23"/>
        <v>0</v>
      </c>
      <c r="K353" s="43" t="s">
        <v>585</v>
      </c>
      <c r="L353" s="44">
        <v>0.4</v>
      </c>
      <c r="M353" s="45">
        <v>6</v>
      </c>
      <c r="N353" s="45">
        <v>6</v>
      </c>
      <c r="O353" s="45">
        <v>12</v>
      </c>
      <c r="P353" s="536">
        <v>4.3199999999999998E-4</v>
      </c>
      <c r="Q353" s="54" t="s">
        <v>1079</v>
      </c>
      <c r="R353" s="276">
        <v>29419000</v>
      </c>
      <c r="S353" s="285" t="s">
        <v>1080</v>
      </c>
    </row>
    <row r="354" spans="1:19" ht="39.950000000000003" customHeight="1">
      <c r="A354" s="112">
        <v>106313</v>
      </c>
      <c r="B354" s="37" t="s">
        <v>1081</v>
      </c>
      <c r="C354" s="50" t="s">
        <v>76</v>
      </c>
      <c r="D354" s="127" t="s">
        <v>425</v>
      </c>
      <c r="E354" s="58" t="s">
        <v>1082</v>
      </c>
      <c r="F354" s="38" t="s">
        <v>427</v>
      </c>
      <c r="G354" s="1038"/>
      <c r="H354" s="84">
        <v>295.15000000000003</v>
      </c>
      <c r="I354" s="59" t="s">
        <v>33</v>
      </c>
      <c r="J354" s="42">
        <f t="shared" si="23"/>
        <v>0</v>
      </c>
      <c r="K354" s="43" t="s">
        <v>585</v>
      </c>
      <c r="L354" s="44">
        <v>0.4</v>
      </c>
      <c r="M354" s="45">
        <v>6</v>
      </c>
      <c r="N354" s="45">
        <v>6</v>
      </c>
      <c r="O354" s="46">
        <v>12</v>
      </c>
      <c r="P354" s="536">
        <v>4.3199999999999998E-4</v>
      </c>
      <c r="Q354" s="47" t="s">
        <v>1083</v>
      </c>
      <c r="R354" s="83">
        <v>29419000</v>
      </c>
      <c r="S354" s="285" t="s">
        <v>1084</v>
      </c>
    </row>
    <row r="355" spans="1:19" ht="39.950000000000003" customHeight="1">
      <c r="A355" s="112">
        <v>106316</v>
      </c>
      <c r="B355" s="37" t="s">
        <v>1085</v>
      </c>
      <c r="C355" s="38" t="s">
        <v>76</v>
      </c>
      <c r="D355" s="40" t="s">
        <v>425</v>
      </c>
      <c r="E355" s="58" t="s">
        <v>1086</v>
      </c>
      <c r="F355" s="76" t="s">
        <v>427</v>
      </c>
      <c r="G355" s="1038"/>
      <c r="H355" s="84">
        <v>135.20000000000002</v>
      </c>
      <c r="I355" s="59" t="s">
        <v>33</v>
      </c>
      <c r="J355" s="42">
        <f t="shared" si="23"/>
        <v>0</v>
      </c>
      <c r="K355" s="43" t="s">
        <v>585</v>
      </c>
      <c r="L355" s="44">
        <v>0.4</v>
      </c>
      <c r="M355" s="45">
        <v>6</v>
      </c>
      <c r="N355" s="45">
        <v>6</v>
      </c>
      <c r="O355" s="45">
        <v>12</v>
      </c>
      <c r="P355" s="536">
        <v>4.3199999999999998E-4</v>
      </c>
      <c r="Q355" s="47" t="s">
        <v>1087</v>
      </c>
      <c r="R355" s="83">
        <v>29333999</v>
      </c>
      <c r="S355" s="285" t="s">
        <v>1088</v>
      </c>
    </row>
    <row r="356" spans="1:19" ht="39.950000000000003" customHeight="1">
      <c r="A356" s="112">
        <v>106315</v>
      </c>
      <c r="B356" s="56" t="s">
        <v>1089</v>
      </c>
      <c r="C356" s="38" t="s">
        <v>76</v>
      </c>
      <c r="D356" s="40" t="s">
        <v>425</v>
      </c>
      <c r="E356" s="58" t="s">
        <v>1090</v>
      </c>
      <c r="F356" s="76" t="s">
        <v>427</v>
      </c>
      <c r="G356" s="1038"/>
      <c r="H356" s="84">
        <v>165.9</v>
      </c>
      <c r="I356" s="59" t="s">
        <v>33</v>
      </c>
      <c r="J356" s="42">
        <f t="shared" si="23"/>
        <v>0</v>
      </c>
      <c r="K356" s="43" t="s">
        <v>585</v>
      </c>
      <c r="L356" s="44">
        <v>0.4</v>
      </c>
      <c r="M356" s="46">
        <v>6</v>
      </c>
      <c r="N356" s="46">
        <v>6</v>
      </c>
      <c r="O356" s="45">
        <v>12</v>
      </c>
      <c r="P356" s="536">
        <v>4.3199999999999998E-4</v>
      </c>
      <c r="Q356" s="47" t="s">
        <v>1091</v>
      </c>
      <c r="R356" s="83">
        <v>29333999</v>
      </c>
      <c r="S356" s="285" t="s">
        <v>1092</v>
      </c>
    </row>
    <row r="357" spans="1:19" ht="39.950000000000003" customHeight="1">
      <c r="A357" s="112">
        <v>106317</v>
      </c>
      <c r="B357" s="37" t="s">
        <v>1093</v>
      </c>
      <c r="C357" s="38" t="s">
        <v>76</v>
      </c>
      <c r="D357" s="40" t="s">
        <v>425</v>
      </c>
      <c r="E357" s="58" t="s">
        <v>1094</v>
      </c>
      <c r="F357" s="76" t="s">
        <v>427</v>
      </c>
      <c r="G357" s="1038"/>
      <c r="H357" s="84">
        <v>171.4</v>
      </c>
      <c r="I357" s="59" t="s">
        <v>33</v>
      </c>
      <c r="J357" s="42">
        <f t="shared" si="23"/>
        <v>0</v>
      </c>
      <c r="K357" s="43" t="s">
        <v>585</v>
      </c>
      <c r="L357" s="44">
        <v>0.25</v>
      </c>
      <c r="M357" s="45">
        <v>6</v>
      </c>
      <c r="N357" s="45">
        <v>6</v>
      </c>
      <c r="O357" s="46">
        <v>12</v>
      </c>
      <c r="P357" s="536">
        <v>4.3199999999999998E-4</v>
      </c>
      <c r="Q357" s="47" t="s">
        <v>1095</v>
      </c>
      <c r="R357" s="83">
        <v>29419000</v>
      </c>
      <c r="S357" s="285" t="s">
        <v>1096</v>
      </c>
    </row>
    <row r="358" spans="1:19" ht="39.950000000000003" customHeight="1" thickBot="1">
      <c r="A358" s="116">
        <v>106319</v>
      </c>
      <c r="B358" s="49" t="s">
        <v>1097</v>
      </c>
      <c r="C358" s="50" t="s">
        <v>76</v>
      </c>
      <c r="D358" s="52" t="s">
        <v>425</v>
      </c>
      <c r="E358" s="55" t="s">
        <v>1098</v>
      </c>
      <c r="F358" s="28" t="s">
        <v>427</v>
      </c>
      <c r="G358" s="1038"/>
      <c r="H358" s="208">
        <v>274.60000000000002</v>
      </c>
      <c r="I358" s="97" t="s">
        <v>33</v>
      </c>
      <c r="J358" s="79">
        <f t="shared" si="23"/>
        <v>0</v>
      </c>
      <c r="K358" s="80" t="s">
        <v>585</v>
      </c>
      <c r="L358" s="81">
        <v>0.3</v>
      </c>
      <c r="M358" s="145">
        <v>6</v>
      </c>
      <c r="N358" s="145">
        <v>6</v>
      </c>
      <c r="O358" s="103">
        <v>12</v>
      </c>
      <c r="P358" s="663">
        <v>4.3199999999999998E-4</v>
      </c>
      <c r="Q358" s="54" t="s">
        <v>1099</v>
      </c>
      <c r="R358" s="276">
        <v>29419000</v>
      </c>
      <c r="S358" s="293" t="s">
        <v>1100</v>
      </c>
    </row>
    <row r="359" spans="1:19" s="26" customFormat="1" ht="45" customHeight="1" thickBot="1">
      <c r="A359" s="352" t="s">
        <v>1101</v>
      </c>
      <c r="B359" s="353"/>
      <c r="C359" s="353"/>
      <c r="D359" s="353"/>
      <c r="E359" s="353"/>
      <c r="F359" s="353"/>
      <c r="G359" s="354"/>
      <c r="H359" s="813"/>
      <c r="I359" s="353"/>
      <c r="J359" s="353"/>
      <c r="K359" s="353"/>
      <c r="L359" s="356"/>
      <c r="M359" s="356"/>
      <c r="N359" s="356"/>
      <c r="O359" s="356"/>
      <c r="P359" s="684"/>
      <c r="Q359" s="353"/>
      <c r="R359" s="353"/>
      <c r="S359" s="357"/>
    </row>
    <row r="360" spans="1:19" ht="39.950000000000003" customHeight="1" thickBot="1">
      <c r="A360" s="224" t="s">
        <v>1102</v>
      </c>
      <c r="B360" s="225"/>
      <c r="C360" s="226"/>
      <c r="D360" s="226"/>
      <c r="E360" s="225"/>
      <c r="F360" s="227"/>
      <c r="G360" s="230"/>
      <c r="H360" s="808"/>
      <c r="I360" s="226"/>
      <c r="J360" s="226"/>
      <c r="K360" s="225"/>
      <c r="L360" s="226"/>
      <c r="M360" s="226"/>
      <c r="N360" s="226"/>
      <c r="O360" s="226"/>
      <c r="P360" s="662"/>
      <c r="Q360" s="227"/>
      <c r="R360" s="227"/>
      <c r="S360" s="328"/>
    </row>
    <row r="361" spans="1:19" ht="163.5" customHeight="1">
      <c r="A361" s="110">
        <v>106611</v>
      </c>
      <c r="B361" s="87" t="s">
        <v>1103</v>
      </c>
      <c r="C361" s="76" t="s">
        <v>1104</v>
      </c>
      <c r="D361" s="77" t="s">
        <v>1105</v>
      </c>
      <c r="E361" s="644" t="s">
        <v>1106</v>
      </c>
      <c r="F361" s="645" t="s">
        <v>1107</v>
      </c>
      <c r="G361" s="1038"/>
      <c r="H361" s="151">
        <v>100</v>
      </c>
      <c r="I361" s="77" t="s">
        <v>33</v>
      </c>
      <c r="J361" s="92">
        <f>IF(I361="USD",H361*G361,H361*G361*1.3)</f>
        <v>0</v>
      </c>
      <c r="K361" s="93" t="s">
        <v>82</v>
      </c>
      <c r="L361" s="152">
        <v>0.78</v>
      </c>
      <c r="M361" s="152">
        <v>17.399999999999999</v>
      </c>
      <c r="N361" s="152">
        <v>13</v>
      </c>
      <c r="O361" s="152">
        <v>13.4</v>
      </c>
      <c r="P361" s="568">
        <v>3.0000000000000001E-3</v>
      </c>
      <c r="Q361" s="119" t="s">
        <v>1108</v>
      </c>
      <c r="R361" s="104">
        <v>38221900</v>
      </c>
      <c r="S361" s="294" t="s">
        <v>1109</v>
      </c>
    </row>
    <row r="362" spans="1:19" ht="160.5" customHeight="1">
      <c r="A362" s="112">
        <v>106953</v>
      </c>
      <c r="B362" s="37" t="s">
        <v>1110</v>
      </c>
      <c r="C362" s="38" t="s">
        <v>1111</v>
      </c>
      <c r="D362" s="40" t="s">
        <v>1105</v>
      </c>
      <c r="E362" s="535" t="s">
        <v>1106</v>
      </c>
      <c r="F362" s="525" t="s">
        <v>1107</v>
      </c>
      <c r="G362" s="1038"/>
      <c r="H362" s="156">
        <v>12</v>
      </c>
      <c r="I362" s="40" t="s">
        <v>33</v>
      </c>
      <c r="J362" s="42">
        <f>IF(I362="USD",H362*G362,H362*G362*1.3)</f>
        <v>0</v>
      </c>
      <c r="K362" s="43" t="s">
        <v>82</v>
      </c>
      <c r="L362" s="57">
        <v>0.1</v>
      </c>
      <c r="M362" s="57">
        <v>12.5</v>
      </c>
      <c r="N362" s="57">
        <v>7</v>
      </c>
      <c r="O362" s="57">
        <v>4.5</v>
      </c>
      <c r="P362" s="536">
        <v>3.9375E-4</v>
      </c>
      <c r="Q362" s="54" t="s">
        <v>1112</v>
      </c>
      <c r="R362" s="83">
        <v>38221900</v>
      </c>
      <c r="S362" s="285" t="s">
        <v>1109</v>
      </c>
    </row>
    <row r="363" spans="1:19" ht="90.75" customHeight="1" thickBot="1">
      <c r="A363" s="528">
        <v>106612</v>
      </c>
      <c r="B363" s="101" t="s">
        <v>1113</v>
      </c>
      <c r="C363" s="60" t="s">
        <v>76</v>
      </c>
      <c r="D363" s="61" t="s">
        <v>1114</v>
      </c>
      <c r="E363" s="464" t="s">
        <v>1115</v>
      </c>
      <c r="F363" s="643" t="s">
        <v>1107</v>
      </c>
      <c r="G363" s="1038"/>
      <c r="H363" s="156">
        <v>8</v>
      </c>
      <c r="I363" s="52" t="s">
        <v>33</v>
      </c>
      <c r="J363" s="79">
        <f>IF(I363="USD",H363*G363,H363*G363*1.3)</f>
        <v>0</v>
      </c>
      <c r="K363" s="80" t="s">
        <v>82</v>
      </c>
      <c r="L363" s="106">
        <v>0.08</v>
      </c>
      <c r="M363" s="106">
        <v>8</v>
      </c>
      <c r="N363" s="106">
        <v>4</v>
      </c>
      <c r="O363" s="106">
        <v>10.3</v>
      </c>
      <c r="P363" s="663">
        <v>2.9999999999999997E-4</v>
      </c>
      <c r="Q363" s="54" t="s">
        <v>1116</v>
      </c>
      <c r="R363" s="276">
        <v>38221900</v>
      </c>
      <c r="S363" s="293" t="s">
        <v>1109</v>
      </c>
    </row>
    <row r="364" spans="1:19" s="26" customFormat="1" ht="45" customHeight="1" thickBot="1">
      <c r="A364" s="346" t="s">
        <v>1117</v>
      </c>
      <c r="B364" s="347"/>
      <c r="C364" s="347"/>
      <c r="D364" s="347"/>
      <c r="E364" s="347"/>
      <c r="F364" s="347"/>
      <c r="G364" s="348"/>
      <c r="H364" s="815"/>
      <c r="I364" s="347"/>
      <c r="J364" s="347"/>
      <c r="K364" s="347"/>
      <c r="L364" s="350"/>
      <c r="M364" s="350"/>
      <c r="N364" s="350"/>
      <c r="O364" s="350"/>
      <c r="P364" s="689"/>
      <c r="Q364" s="347"/>
      <c r="R364" s="347"/>
      <c r="S364" s="351"/>
    </row>
    <row r="365" spans="1:19" s="26" customFormat="1" ht="45" customHeight="1" thickBot="1">
      <c r="A365" s="352" t="s">
        <v>1118</v>
      </c>
      <c r="B365" s="353"/>
      <c r="C365" s="353"/>
      <c r="D365" s="353"/>
      <c r="E365" s="353"/>
      <c r="F365" s="353"/>
      <c r="G365" s="354"/>
      <c r="H365" s="813"/>
      <c r="I365" s="353"/>
      <c r="J365" s="353"/>
      <c r="K365" s="353"/>
      <c r="L365" s="356"/>
      <c r="M365" s="356"/>
      <c r="N365" s="356"/>
      <c r="O365" s="356"/>
      <c r="P365" s="684"/>
      <c r="Q365" s="353"/>
      <c r="R365" s="353"/>
      <c r="S365" s="357"/>
    </row>
    <row r="366" spans="1:19" ht="39.950000000000003" customHeight="1" thickBot="1">
      <c r="A366" s="248" t="s">
        <v>1119</v>
      </c>
      <c r="B366" s="394"/>
      <c r="C366" s="226"/>
      <c r="D366" s="226"/>
      <c r="E366" s="225"/>
      <c r="F366" s="395"/>
      <c r="G366" s="230"/>
      <c r="H366" s="808"/>
      <c r="I366" s="226"/>
      <c r="J366" s="226"/>
      <c r="K366" s="225"/>
      <c r="L366" s="226"/>
      <c r="M366" s="226"/>
      <c r="N366" s="226"/>
      <c r="O366" s="226"/>
      <c r="P366" s="662"/>
      <c r="Q366" s="227"/>
      <c r="R366" s="227"/>
      <c r="S366" s="328"/>
    </row>
    <row r="367" spans="1:19" ht="78.75">
      <c r="A367" s="296">
        <v>106841</v>
      </c>
      <c r="B367" s="147" t="s">
        <v>1120</v>
      </c>
      <c r="C367" s="76" t="s">
        <v>76</v>
      </c>
      <c r="D367" s="77" t="s">
        <v>30</v>
      </c>
      <c r="E367" s="118" t="s">
        <v>1121</v>
      </c>
      <c r="F367" s="76" t="s">
        <v>806</v>
      </c>
      <c r="G367" s="1038"/>
      <c r="H367" s="90">
        <v>1463.9</v>
      </c>
      <c r="I367" s="91" t="s">
        <v>33</v>
      </c>
      <c r="J367" s="92">
        <f>IF(I367="USD",H367*G367,H367*G367*1.3)</f>
        <v>0</v>
      </c>
      <c r="K367" s="43" t="s">
        <v>82</v>
      </c>
      <c r="L367" s="45">
        <v>85</v>
      </c>
      <c r="M367" s="45">
        <v>67</v>
      </c>
      <c r="N367" s="45">
        <v>73</v>
      </c>
      <c r="O367" s="45">
        <v>113</v>
      </c>
      <c r="P367" s="536">
        <v>0.55000000000000004</v>
      </c>
      <c r="Q367" s="119" t="s">
        <v>1122</v>
      </c>
      <c r="R367" s="104">
        <v>84198990</v>
      </c>
      <c r="S367" s="294" t="s">
        <v>1123</v>
      </c>
    </row>
    <row r="368" spans="1:19" ht="39.950000000000003" customHeight="1">
      <c r="A368" s="155">
        <v>106842</v>
      </c>
      <c r="B368" s="140" t="s">
        <v>1124</v>
      </c>
      <c r="C368" s="50" t="s">
        <v>76</v>
      </c>
      <c r="D368" s="52" t="s">
        <v>30</v>
      </c>
      <c r="E368" s="55" t="s">
        <v>810</v>
      </c>
      <c r="F368" s="28" t="s">
        <v>806</v>
      </c>
      <c r="G368" s="1038"/>
      <c r="H368" s="53">
        <v>55.5</v>
      </c>
      <c r="I368" s="97" t="s">
        <v>33</v>
      </c>
      <c r="J368" s="79">
        <f>IF(I368="USD",H368*G368,H368*G368*1.3)</f>
        <v>0</v>
      </c>
      <c r="K368" s="80" t="s">
        <v>82</v>
      </c>
      <c r="L368" s="103">
        <v>2</v>
      </c>
      <c r="M368" s="103"/>
      <c r="N368" s="103"/>
      <c r="O368" s="103"/>
      <c r="P368" s="663">
        <v>1.2E-2</v>
      </c>
      <c r="Q368" s="35" t="s">
        <v>1125</v>
      </c>
      <c r="R368" s="104">
        <v>84198990</v>
      </c>
      <c r="S368" s="313" t="s">
        <v>1123</v>
      </c>
    </row>
    <row r="369" spans="1:19" ht="79.5" thickBot="1">
      <c r="A369" s="112">
        <v>106857</v>
      </c>
      <c r="B369" s="51" t="s">
        <v>1126</v>
      </c>
      <c r="C369" s="245" t="s">
        <v>76</v>
      </c>
      <c r="D369" s="40" t="s">
        <v>425</v>
      </c>
      <c r="E369" s="13" t="s">
        <v>1127</v>
      </c>
      <c r="F369" s="38" t="s">
        <v>427</v>
      </c>
      <c r="G369" s="1038"/>
      <c r="H369" s="41">
        <v>92.75</v>
      </c>
      <c r="I369" s="59" t="s">
        <v>33</v>
      </c>
      <c r="J369" s="42">
        <f>IF(I369="USD",H369*G369,H369*G369*1.3)</f>
        <v>0</v>
      </c>
      <c r="K369" s="63" t="s">
        <v>82</v>
      </c>
      <c r="L369" s="64">
        <v>0.6</v>
      </c>
      <c r="M369" s="397">
        <v>20</v>
      </c>
      <c r="N369" s="397">
        <v>15</v>
      </c>
      <c r="O369" s="397">
        <v>15</v>
      </c>
      <c r="P369" s="690">
        <v>4.4999999999999997E-3</v>
      </c>
      <c r="Q369" s="150" t="s">
        <v>1128</v>
      </c>
      <c r="R369" s="65">
        <v>90189084</v>
      </c>
      <c r="S369" s="367" t="s">
        <v>1129</v>
      </c>
    </row>
    <row r="370" spans="1:19" ht="39.950000000000003" customHeight="1" thickBot="1">
      <c r="A370" s="248" t="s">
        <v>1130</v>
      </c>
      <c r="B370" s="394"/>
      <c r="C370" s="226"/>
      <c r="D370" s="226"/>
      <c r="E370" s="225"/>
      <c r="F370" s="395"/>
      <c r="G370" s="230"/>
      <c r="H370" s="808"/>
      <c r="I370" s="226"/>
      <c r="J370" s="226"/>
      <c r="K370" s="225"/>
      <c r="L370" s="226"/>
      <c r="M370" s="226"/>
      <c r="N370" s="226"/>
      <c r="O370" s="226"/>
      <c r="P370" s="662"/>
      <c r="Q370" s="227"/>
      <c r="R370" s="227"/>
      <c r="S370" s="328"/>
    </row>
    <row r="371" spans="1:19" ht="50.1" customHeight="1" thickBot="1">
      <c r="A371" s="628"/>
      <c r="B371" s="578" t="s">
        <v>415</v>
      </c>
      <c r="C371" s="629"/>
      <c r="D371" s="629"/>
      <c r="E371" s="578"/>
      <c r="F371" s="629"/>
      <c r="G371" s="1144"/>
      <c r="H371" s="630"/>
      <c r="I371" s="631"/>
      <c r="J371" s="632"/>
      <c r="K371" s="633"/>
      <c r="L371" s="634"/>
      <c r="M371" s="635"/>
      <c r="N371" s="635"/>
      <c r="O371" s="635"/>
      <c r="P371" s="691"/>
      <c r="Q371" s="636"/>
      <c r="R371" s="637"/>
      <c r="S371" s="573"/>
    </row>
    <row r="372" spans="1:19" s="26" customFormat="1" ht="45" customHeight="1" thickBot="1">
      <c r="A372" s="346" t="s">
        <v>1133</v>
      </c>
      <c r="B372" s="347"/>
      <c r="C372" s="347"/>
      <c r="D372" s="347"/>
      <c r="E372" s="347"/>
      <c r="F372" s="347"/>
      <c r="G372" s="348"/>
      <c r="H372" s="815"/>
      <c r="I372" s="347"/>
      <c r="J372" s="347"/>
      <c r="K372" s="347"/>
      <c r="L372" s="350"/>
      <c r="M372" s="350"/>
      <c r="N372" s="350"/>
      <c r="O372" s="350"/>
      <c r="P372" s="689"/>
      <c r="Q372" s="347"/>
      <c r="R372" s="347"/>
      <c r="S372" s="351"/>
    </row>
    <row r="373" spans="1:19" s="26" customFormat="1" ht="45" customHeight="1" thickBot="1">
      <c r="A373" s="352" t="s">
        <v>1134</v>
      </c>
      <c r="B373" s="353"/>
      <c r="C373" s="353"/>
      <c r="D373" s="353"/>
      <c r="E373" s="353"/>
      <c r="F373" s="353"/>
      <c r="G373" s="354"/>
      <c r="H373" s="813"/>
      <c r="I373" s="353"/>
      <c r="J373" s="353"/>
      <c r="K373" s="353"/>
      <c r="L373" s="356"/>
      <c r="M373" s="356"/>
      <c r="N373" s="356"/>
      <c r="O373" s="356"/>
      <c r="P373" s="684"/>
      <c r="Q373" s="353"/>
      <c r="R373" s="353"/>
      <c r="S373" s="357"/>
    </row>
    <row r="374" spans="1:19" ht="39.950000000000003" customHeight="1" thickBot="1">
      <c r="A374" s="248" t="s">
        <v>1135</v>
      </c>
      <c r="B374" s="225"/>
      <c r="C374" s="226"/>
      <c r="D374" s="226"/>
      <c r="E374" s="225"/>
      <c r="F374" s="227"/>
      <c r="G374" s="230"/>
      <c r="H374" s="808"/>
      <c r="I374" s="226"/>
      <c r="J374" s="226"/>
      <c r="K374" s="225"/>
      <c r="L374" s="226"/>
      <c r="M374" s="229"/>
      <c r="N374" s="229"/>
      <c r="O374" s="229"/>
      <c r="P374" s="662"/>
      <c r="Q374" s="227"/>
      <c r="R374" s="227"/>
      <c r="S374" s="328"/>
    </row>
    <row r="375" spans="1:19" ht="144.75" customHeight="1">
      <c r="A375" s="86">
        <v>106684</v>
      </c>
      <c r="B375" s="87" t="s">
        <v>1136</v>
      </c>
      <c r="C375" s="77" t="s">
        <v>1137</v>
      </c>
      <c r="D375" s="77" t="s">
        <v>1138</v>
      </c>
      <c r="E375" s="570" t="s">
        <v>1139</v>
      </c>
      <c r="F375" s="281" t="s">
        <v>709</v>
      </c>
      <c r="G375" s="1038"/>
      <c r="H375" s="209">
        <v>408</v>
      </c>
      <c r="I375" s="91" t="s">
        <v>33</v>
      </c>
      <c r="J375" s="558">
        <f>IF(I375="USD",H375*G375,H375*G375*1.25)</f>
        <v>0</v>
      </c>
      <c r="K375" s="322" t="s">
        <v>1140</v>
      </c>
      <c r="L375" s="95">
        <v>0.94</v>
      </c>
      <c r="M375" s="95">
        <v>30.5</v>
      </c>
      <c r="N375" s="95">
        <v>25.5</v>
      </c>
      <c r="O375" s="95">
        <v>11.5</v>
      </c>
      <c r="P375" s="568">
        <v>8.94E-3</v>
      </c>
      <c r="Q375" s="569" t="s">
        <v>1141</v>
      </c>
      <c r="R375" s="104">
        <v>3822190010</v>
      </c>
      <c r="S375" s="294" t="s">
        <v>1142</v>
      </c>
    </row>
    <row r="376" spans="1:19" ht="49.5" customHeight="1">
      <c r="A376" s="112">
        <v>106685</v>
      </c>
      <c r="B376" s="566" t="s">
        <v>746</v>
      </c>
      <c r="C376" s="544" t="s">
        <v>716</v>
      </c>
      <c r="D376" s="98" t="s">
        <v>425</v>
      </c>
      <c r="E376" s="545" t="s">
        <v>747</v>
      </c>
      <c r="F376" s="525" t="s">
        <v>709</v>
      </c>
      <c r="G376" s="1038"/>
      <c r="H376" s="41">
        <v>8.64</v>
      </c>
      <c r="I376" s="59" t="s">
        <v>33</v>
      </c>
      <c r="J376" s="268">
        <f>IF(I376="USD",H376*G376,H376*G376*1.25)</f>
        <v>0</v>
      </c>
      <c r="K376" s="549" t="s">
        <v>82</v>
      </c>
      <c r="L376" s="44">
        <v>0.2838</v>
      </c>
      <c r="M376" s="44">
        <v>11.2</v>
      </c>
      <c r="N376" s="44">
        <v>5.8</v>
      </c>
      <c r="O376" s="44">
        <v>7.7</v>
      </c>
      <c r="P376" s="536">
        <v>4.8999999999999998E-5</v>
      </c>
      <c r="Q376" s="47">
        <v>437519</v>
      </c>
      <c r="R376" s="78">
        <v>3926909790</v>
      </c>
      <c r="S376" s="559" t="s">
        <v>748</v>
      </c>
    </row>
    <row r="377" spans="1:19" ht="228.75" customHeight="1" thickBot="1">
      <c r="A377" s="112" t="s">
        <v>1143</v>
      </c>
      <c r="B377" s="37" t="s">
        <v>1144</v>
      </c>
      <c r="C377" s="38" t="s">
        <v>1111</v>
      </c>
      <c r="D377" s="38" t="s">
        <v>255</v>
      </c>
      <c r="E377" s="37" t="s">
        <v>1145</v>
      </c>
      <c r="F377" s="157" t="s">
        <v>136</v>
      </c>
      <c r="G377" s="1038"/>
      <c r="H377" s="887">
        <v>149</v>
      </c>
      <c r="I377" s="850" t="s">
        <v>33</v>
      </c>
      <c r="J377" s="888">
        <f>IF(I377="USD",H377*G377,H377*G377*1.25)</f>
        <v>0</v>
      </c>
      <c r="K377" s="120" t="s">
        <v>250</v>
      </c>
      <c r="L377" s="166">
        <v>2.68</v>
      </c>
      <c r="M377" s="889">
        <v>31</v>
      </c>
      <c r="N377" s="889">
        <v>27</v>
      </c>
      <c r="O377" s="889">
        <v>19</v>
      </c>
      <c r="P377" s="874">
        <v>1.5903E-2</v>
      </c>
      <c r="Q377" s="890" t="s">
        <v>1146</v>
      </c>
      <c r="R377" s="525">
        <v>3822190010</v>
      </c>
      <c r="S377" s="337" t="s">
        <v>1147</v>
      </c>
    </row>
    <row r="378" spans="1:19" s="26" customFormat="1" ht="45" customHeight="1" thickBot="1">
      <c r="A378" s="216" t="s">
        <v>1148</v>
      </c>
      <c r="B378" s="217"/>
      <c r="C378" s="217"/>
      <c r="D378" s="217"/>
      <c r="E378" s="217"/>
      <c r="F378" s="217"/>
      <c r="G378" s="218"/>
      <c r="H378" s="816"/>
      <c r="I378" s="217"/>
      <c r="J378" s="217"/>
      <c r="K378" s="217"/>
      <c r="L378" s="219"/>
      <c r="M378" s="219"/>
      <c r="N378" s="219"/>
      <c r="O378" s="219"/>
      <c r="P378" s="692"/>
      <c r="Q378" s="217"/>
      <c r="R378" s="217"/>
      <c r="S378" s="410"/>
    </row>
    <row r="379" spans="1:19" s="26" customFormat="1" ht="45" customHeight="1" thickBot="1">
      <c r="A379" s="352" t="s">
        <v>1149</v>
      </c>
      <c r="B379" s="353"/>
      <c r="C379" s="353"/>
      <c r="D379" s="353"/>
      <c r="E379" s="353"/>
      <c r="F379" s="353"/>
      <c r="G379" s="354"/>
      <c r="H379" s="813"/>
      <c r="I379" s="353"/>
      <c r="J379" s="353"/>
      <c r="K379" s="353"/>
      <c r="L379" s="356"/>
      <c r="M379" s="356"/>
      <c r="N379" s="356"/>
      <c r="O379" s="356"/>
      <c r="P379" s="684"/>
      <c r="Q379" s="353"/>
      <c r="R379" s="353"/>
      <c r="S379" s="357"/>
    </row>
    <row r="380" spans="1:19" ht="39.950000000000003" customHeight="1" thickBot="1">
      <c r="A380" s="248" t="s">
        <v>1150</v>
      </c>
      <c r="B380" s="225"/>
      <c r="C380" s="226"/>
      <c r="D380" s="226"/>
      <c r="E380" s="225"/>
      <c r="F380" s="227"/>
      <c r="G380" s="230"/>
      <c r="H380" s="808"/>
      <c r="I380" s="226"/>
      <c r="J380" s="226"/>
      <c r="K380" s="225"/>
      <c r="L380" s="226"/>
      <c r="M380" s="229"/>
      <c r="N380" s="229"/>
      <c r="O380" s="229"/>
      <c r="P380" s="662"/>
      <c r="Q380" s="227"/>
      <c r="R380" s="227"/>
      <c r="S380" s="328"/>
    </row>
    <row r="381" spans="1:19" ht="190.5" customHeight="1">
      <c r="A381" s="110">
        <v>106736</v>
      </c>
      <c r="B381" s="87" t="s">
        <v>1151</v>
      </c>
      <c r="C381" s="77" t="s">
        <v>76</v>
      </c>
      <c r="D381" s="77" t="s">
        <v>30</v>
      </c>
      <c r="E381" s="118" t="s">
        <v>1152</v>
      </c>
      <c r="F381" s="38" t="s">
        <v>427</v>
      </c>
      <c r="G381" s="1038"/>
      <c r="H381" s="90">
        <v>455</v>
      </c>
      <c r="I381" s="91" t="s">
        <v>33</v>
      </c>
      <c r="J381" s="92">
        <f>IF(I381="USD",H381*G381,H381*G381*1.3)</f>
        <v>0</v>
      </c>
      <c r="K381" s="93" t="s">
        <v>82</v>
      </c>
      <c r="L381" s="365">
        <v>2</v>
      </c>
      <c r="M381" s="365">
        <v>43</v>
      </c>
      <c r="N381" s="365">
        <v>25</v>
      </c>
      <c r="O381" s="365">
        <v>28</v>
      </c>
      <c r="P381" s="568">
        <v>3.0099999999999998E-2</v>
      </c>
      <c r="Q381" s="119" t="s">
        <v>1153</v>
      </c>
      <c r="R381" s="104">
        <v>42029219</v>
      </c>
      <c r="S381" s="294" t="s">
        <v>1154</v>
      </c>
    </row>
    <row r="382" spans="1:19" ht="79.5" thickBot="1">
      <c r="A382" s="112">
        <v>106244</v>
      </c>
      <c r="B382" s="37" t="s">
        <v>1155</v>
      </c>
      <c r="C382" s="40" t="s">
        <v>76</v>
      </c>
      <c r="D382" s="40" t="s">
        <v>30</v>
      </c>
      <c r="E382" s="58" t="s">
        <v>1156</v>
      </c>
      <c r="F382" s="38" t="s">
        <v>427</v>
      </c>
      <c r="G382" s="1038"/>
      <c r="H382" s="41">
        <v>7.3000000000000007</v>
      </c>
      <c r="I382" s="59" t="s">
        <v>33</v>
      </c>
      <c r="J382" s="42">
        <f>IF(I382="USD",H382*G382,H382*G382*1.3)</f>
        <v>0</v>
      </c>
      <c r="K382" s="43" t="s">
        <v>82</v>
      </c>
      <c r="L382" s="46">
        <v>0.1</v>
      </c>
      <c r="M382" s="45">
        <v>30</v>
      </c>
      <c r="N382" s="45">
        <v>13</v>
      </c>
      <c r="O382" s="46">
        <v>21.5</v>
      </c>
      <c r="P382" s="536">
        <v>8.3850000000000001E-3</v>
      </c>
      <c r="Q382" s="47" t="s">
        <v>1157</v>
      </c>
      <c r="R382" s="83">
        <v>39231090</v>
      </c>
      <c r="S382" s="285" t="s">
        <v>1158</v>
      </c>
    </row>
    <row r="383" spans="1:19" ht="39.950000000000003" customHeight="1" thickBot="1">
      <c r="A383" s="248" t="s">
        <v>1159</v>
      </c>
      <c r="B383" s="225"/>
      <c r="C383" s="226"/>
      <c r="D383" s="226"/>
      <c r="E383" s="225"/>
      <c r="F383" s="227"/>
      <c r="G383" s="230"/>
      <c r="H383" s="808"/>
      <c r="I383" s="226"/>
      <c r="J383" s="226"/>
      <c r="K383" s="225"/>
      <c r="L383" s="226"/>
      <c r="M383" s="229"/>
      <c r="N383" s="229"/>
      <c r="O383" s="229"/>
      <c r="P383" s="662"/>
      <c r="Q383" s="227"/>
      <c r="R383" s="227"/>
      <c r="S383" s="328"/>
    </row>
    <row r="384" spans="1:19" ht="110.25">
      <c r="A384" s="112">
        <v>106220</v>
      </c>
      <c r="B384" s="37" t="s">
        <v>1160</v>
      </c>
      <c r="C384" s="38" t="s">
        <v>76</v>
      </c>
      <c r="D384" s="40" t="s">
        <v>30</v>
      </c>
      <c r="E384" s="39" t="s">
        <v>1161</v>
      </c>
      <c r="F384" s="38" t="s">
        <v>427</v>
      </c>
      <c r="G384" s="1038"/>
      <c r="H384" s="41">
        <v>1891.5500000000002</v>
      </c>
      <c r="I384" s="59" t="s">
        <v>33</v>
      </c>
      <c r="J384" s="42">
        <f>IF(I384="USD",H384*G384,H384*G384*1.3)</f>
        <v>0</v>
      </c>
      <c r="K384" s="43" t="s">
        <v>82</v>
      </c>
      <c r="L384" s="46">
        <v>9.4</v>
      </c>
      <c r="M384" s="45">
        <v>67</v>
      </c>
      <c r="N384" s="45">
        <v>49</v>
      </c>
      <c r="O384" s="45">
        <v>31</v>
      </c>
      <c r="P384" s="536">
        <v>0.101773</v>
      </c>
      <c r="Q384" s="47" t="s">
        <v>1162</v>
      </c>
      <c r="R384" s="83">
        <v>84798200</v>
      </c>
      <c r="S384" s="285" t="s">
        <v>1163</v>
      </c>
    </row>
    <row r="385" spans="1:19" ht="43.5" customHeight="1" thickBot="1">
      <c r="A385" s="112">
        <v>106222</v>
      </c>
      <c r="B385" s="37" t="s">
        <v>1164</v>
      </c>
      <c r="C385" s="40" t="s">
        <v>76</v>
      </c>
      <c r="D385" s="40" t="s">
        <v>30</v>
      </c>
      <c r="E385" s="58" t="s">
        <v>1165</v>
      </c>
      <c r="F385" s="38" t="s">
        <v>427</v>
      </c>
      <c r="G385" s="1038"/>
      <c r="H385" s="41">
        <v>5.95</v>
      </c>
      <c r="I385" s="59" t="s">
        <v>33</v>
      </c>
      <c r="J385" s="42">
        <f>IF(I385="USD",H385*G385,H385*G385*1.3)</f>
        <v>0</v>
      </c>
      <c r="K385" s="43" t="s">
        <v>82</v>
      </c>
      <c r="L385" s="46">
        <v>0.1</v>
      </c>
      <c r="M385" s="45">
        <v>23</v>
      </c>
      <c r="N385" s="45">
        <v>23</v>
      </c>
      <c r="O385" s="45">
        <v>5</v>
      </c>
      <c r="P385" s="536">
        <v>2.6450000000000002E-3</v>
      </c>
      <c r="Q385" s="47" t="s">
        <v>1166</v>
      </c>
      <c r="R385" s="83">
        <v>40091100</v>
      </c>
      <c r="S385" s="285" t="s">
        <v>1167</v>
      </c>
    </row>
    <row r="386" spans="1:19" ht="39.950000000000003" customHeight="1" thickBot="1">
      <c r="A386" s="248" t="s">
        <v>1168</v>
      </c>
      <c r="B386" s="225"/>
      <c r="C386" s="226"/>
      <c r="D386" s="226"/>
      <c r="E386" s="225"/>
      <c r="F386" s="227"/>
      <c r="G386" s="230"/>
      <c r="H386" s="808"/>
      <c r="I386" s="226"/>
      <c r="J386" s="226"/>
      <c r="K386" s="225"/>
      <c r="L386" s="226"/>
      <c r="M386" s="229"/>
      <c r="N386" s="229"/>
      <c r="O386" s="229"/>
      <c r="P386" s="662"/>
      <c r="Q386" s="227"/>
      <c r="R386" s="227"/>
      <c r="S386" s="328"/>
    </row>
    <row r="387" spans="1:19" ht="89.25" customHeight="1">
      <c r="A387" s="112">
        <v>106283</v>
      </c>
      <c r="B387" s="37" t="s">
        <v>1169</v>
      </c>
      <c r="C387" s="38" t="s">
        <v>76</v>
      </c>
      <c r="D387" s="40" t="s">
        <v>425</v>
      </c>
      <c r="E387" s="58" t="s">
        <v>1170</v>
      </c>
      <c r="F387" s="38" t="s">
        <v>427</v>
      </c>
      <c r="G387" s="1038"/>
      <c r="H387" s="41">
        <v>180.5</v>
      </c>
      <c r="I387" s="59" t="s">
        <v>33</v>
      </c>
      <c r="J387" s="42">
        <f>IF(I387="USD",H387*G387,H387*G387*1.3)</f>
        <v>0</v>
      </c>
      <c r="K387" s="43" t="s">
        <v>82</v>
      </c>
      <c r="L387" s="44">
        <v>0.15</v>
      </c>
      <c r="M387" s="57">
        <v>5</v>
      </c>
      <c r="N387" s="57">
        <v>5</v>
      </c>
      <c r="O387" s="57">
        <v>11</v>
      </c>
      <c r="P387" s="536">
        <v>2.7500000000000002E-4</v>
      </c>
      <c r="Q387" s="47" t="s">
        <v>1171</v>
      </c>
      <c r="R387" s="83">
        <v>29309016</v>
      </c>
      <c r="S387" s="285" t="s">
        <v>1172</v>
      </c>
    </row>
    <row r="388" spans="1:19" ht="39.950000000000003" customHeight="1">
      <c r="A388" s="112">
        <v>106284</v>
      </c>
      <c r="B388" s="37" t="s">
        <v>1173</v>
      </c>
      <c r="C388" s="38" t="s">
        <v>76</v>
      </c>
      <c r="D388" s="40" t="s">
        <v>859</v>
      </c>
      <c r="E388" s="58" t="s">
        <v>1174</v>
      </c>
      <c r="F388" s="38" t="s">
        <v>427</v>
      </c>
      <c r="G388" s="1038"/>
      <c r="H388" s="41">
        <v>55.35</v>
      </c>
      <c r="I388" s="59" t="s">
        <v>33</v>
      </c>
      <c r="J388" s="42">
        <f>IF(I388="USD",H388*G388,H388*G388*1.3)</f>
        <v>0</v>
      </c>
      <c r="K388" s="43" t="s">
        <v>82</v>
      </c>
      <c r="L388" s="46">
        <v>1.1000000000000001</v>
      </c>
      <c r="M388" s="40">
        <v>9</v>
      </c>
      <c r="N388" s="40">
        <v>9</v>
      </c>
      <c r="O388" s="40">
        <v>21</v>
      </c>
      <c r="P388" s="536">
        <v>1.701E-3</v>
      </c>
      <c r="Q388" s="47" t="s">
        <v>1175</v>
      </c>
      <c r="R388" s="83">
        <v>28352930</v>
      </c>
      <c r="S388" s="285" t="s">
        <v>1176</v>
      </c>
    </row>
    <row r="389" spans="1:19" ht="32.25" thickBot="1">
      <c r="A389" s="112">
        <v>106287</v>
      </c>
      <c r="B389" s="37" t="s">
        <v>1177</v>
      </c>
      <c r="C389" s="38" t="s">
        <v>76</v>
      </c>
      <c r="D389" s="40" t="s">
        <v>859</v>
      </c>
      <c r="E389" s="58" t="s">
        <v>1178</v>
      </c>
      <c r="F389" s="38" t="s">
        <v>427</v>
      </c>
      <c r="G389" s="1038"/>
      <c r="H389" s="41">
        <v>6.25</v>
      </c>
      <c r="I389" s="59" t="s">
        <v>33</v>
      </c>
      <c r="J389" s="42">
        <f>IF(I389="USD",H389*G389,H389*G389*1.3)</f>
        <v>0</v>
      </c>
      <c r="K389" s="43" t="s">
        <v>82</v>
      </c>
      <c r="L389" s="46">
        <v>1.1000000000000001</v>
      </c>
      <c r="M389" s="45">
        <v>9</v>
      </c>
      <c r="N389" s="45">
        <v>9</v>
      </c>
      <c r="O389" s="45">
        <v>18</v>
      </c>
      <c r="P389" s="536">
        <v>1.5E-3</v>
      </c>
      <c r="Q389" s="47" t="s">
        <v>1179</v>
      </c>
      <c r="R389" s="83">
        <v>25010091</v>
      </c>
      <c r="S389" s="285" t="s">
        <v>1180</v>
      </c>
    </row>
    <row r="390" spans="1:19" ht="39.950000000000003" customHeight="1" thickBot="1">
      <c r="A390" s="248" t="s">
        <v>1181</v>
      </c>
      <c r="B390" s="225"/>
      <c r="C390" s="226"/>
      <c r="D390" s="226"/>
      <c r="E390" s="225"/>
      <c r="F390" s="227"/>
      <c r="G390" s="230"/>
      <c r="H390" s="808"/>
      <c r="I390" s="226"/>
      <c r="J390" s="226"/>
      <c r="K390" s="225"/>
      <c r="L390" s="226"/>
      <c r="M390" s="229"/>
      <c r="N390" s="229"/>
      <c r="O390" s="229"/>
      <c r="P390" s="662"/>
      <c r="Q390" s="227"/>
      <c r="R390" s="227"/>
      <c r="S390" s="328"/>
    </row>
    <row r="391" spans="1:19" ht="39.950000000000003" customHeight="1">
      <c r="A391" s="110">
        <v>106237</v>
      </c>
      <c r="B391" s="87" t="s">
        <v>1182</v>
      </c>
      <c r="C391" s="77" t="s">
        <v>76</v>
      </c>
      <c r="D391" s="77" t="s">
        <v>30</v>
      </c>
      <c r="E391" s="118" t="s">
        <v>1183</v>
      </c>
      <c r="F391" s="38" t="s">
        <v>427</v>
      </c>
      <c r="G391" s="1038"/>
      <c r="H391" s="90">
        <v>6.95</v>
      </c>
      <c r="I391" s="91" t="s">
        <v>33</v>
      </c>
      <c r="J391" s="92">
        <f t="shared" ref="J391:J399" si="24">IF(I391="USD",H391*G391,H391*G391*1.3)</f>
        <v>0</v>
      </c>
      <c r="K391" s="93" t="s">
        <v>82</v>
      </c>
      <c r="L391" s="365">
        <v>0.1</v>
      </c>
      <c r="M391" s="77">
        <v>24</v>
      </c>
      <c r="N391" s="77">
        <v>12</v>
      </c>
      <c r="O391" s="77">
        <v>8</v>
      </c>
      <c r="P391" s="568">
        <v>2.3040000000000001E-3</v>
      </c>
      <c r="Q391" s="119" t="s">
        <v>1184</v>
      </c>
      <c r="R391" s="104">
        <v>39269097</v>
      </c>
      <c r="S391" s="294" t="s">
        <v>1185</v>
      </c>
    </row>
    <row r="392" spans="1:19" ht="39.950000000000003" customHeight="1">
      <c r="A392" s="112">
        <v>106238</v>
      </c>
      <c r="B392" s="37" t="s">
        <v>1186</v>
      </c>
      <c r="C392" s="40" t="s">
        <v>76</v>
      </c>
      <c r="D392" s="40" t="s">
        <v>30</v>
      </c>
      <c r="E392" s="58" t="s">
        <v>1187</v>
      </c>
      <c r="F392" s="38" t="s">
        <v>427</v>
      </c>
      <c r="G392" s="1038"/>
      <c r="H392" s="41">
        <v>6.65</v>
      </c>
      <c r="I392" s="59" t="s">
        <v>33</v>
      </c>
      <c r="J392" s="42">
        <f t="shared" si="24"/>
        <v>0</v>
      </c>
      <c r="K392" s="43" t="s">
        <v>82</v>
      </c>
      <c r="L392" s="46">
        <v>0.1</v>
      </c>
      <c r="M392" s="45">
        <v>26</v>
      </c>
      <c r="N392" s="45">
        <v>12</v>
      </c>
      <c r="O392" s="45">
        <v>8</v>
      </c>
      <c r="P392" s="536">
        <v>2.496E-3</v>
      </c>
      <c r="Q392" s="47" t="s">
        <v>1188</v>
      </c>
      <c r="R392" s="83">
        <v>39269097</v>
      </c>
      <c r="S392" s="285" t="s">
        <v>1185</v>
      </c>
    </row>
    <row r="393" spans="1:19" ht="39.950000000000003" customHeight="1">
      <c r="A393" s="112">
        <v>106239</v>
      </c>
      <c r="B393" s="37" t="s">
        <v>1189</v>
      </c>
      <c r="C393" s="40" t="s">
        <v>76</v>
      </c>
      <c r="D393" s="40" t="s">
        <v>30</v>
      </c>
      <c r="E393" s="58" t="s">
        <v>1190</v>
      </c>
      <c r="F393" s="38" t="s">
        <v>427</v>
      </c>
      <c r="G393" s="1038"/>
      <c r="H393" s="41">
        <v>8.65</v>
      </c>
      <c r="I393" s="59" t="s">
        <v>33</v>
      </c>
      <c r="J393" s="42">
        <f t="shared" si="24"/>
        <v>0</v>
      </c>
      <c r="K393" s="43" t="s">
        <v>82</v>
      </c>
      <c r="L393" s="46">
        <v>0.2</v>
      </c>
      <c r="M393" s="45">
        <v>20</v>
      </c>
      <c r="N393" s="45">
        <v>20</v>
      </c>
      <c r="O393" s="45">
        <v>10</v>
      </c>
      <c r="P393" s="536">
        <v>4.0000000000000001E-3</v>
      </c>
      <c r="Q393" s="47" t="s">
        <v>1191</v>
      </c>
      <c r="R393" s="83">
        <v>39269097</v>
      </c>
      <c r="S393" s="285" t="s">
        <v>1185</v>
      </c>
    </row>
    <row r="394" spans="1:19" ht="39.950000000000003" customHeight="1">
      <c r="A394" s="112">
        <v>106230</v>
      </c>
      <c r="B394" s="37" t="s">
        <v>1192</v>
      </c>
      <c r="C394" s="40" t="s">
        <v>76</v>
      </c>
      <c r="D394" s="40" t="s">
        <v>30</v>
      </c>
      <c r="E394" s="58" t="s">
        <v>1193</v>
      </c>
      <c r="F394" s="38" t="s">
        <v>427</v>
      </c>
      <c r="G394" s="1038"/>
      <c r="H394" s="41">
        <v>26.85</v>
      </c>
      <c r="I394" s="59" t="s">
        <v>33</v>
      </c>
      <c r="J394" s="42">
        <f t="shared" si="24"/>
        <v>0</v>
      </c>
      <c r="K394" s="43" t="s">
        <v>82</v>
      </c>
      <c r="L394" s="46">
        <v>0.2</v>
      </c>
      <c r="M394" s="45">
        <v>25</v>
      </c>
      <c r="N394" s="45">
        <v>8</v>
      </c>
      <c r="O394" s="45">
        <v>7</v>
      </c>
      <c r="P394" s="536">
        <v>1.4E-3</v>
      </c>
      <c r="Q394" s="47" t="s">
        <v>1194</v>
      </c>
      <c r="R394" s="83">
        <v>39269097</v>
      </c>
      <c r="S394" s="285" t="s">
        <v>1195</v>
      </c>
    </row>
    <row r="395" spans="1:19" ht="39.950000000000003" customHeight="1">
      <c r="A395" s="110">
        <v>106231</v>
      </c>
      <c r="B395" s="87" t="s">
        <v>1196</v>
      </c>
      <c r="C395" s="77" t="s">
        <v>76</v>
      </c>
      <c r="D395" s="77" t="s">
        <v>30</v>
      </c>
      <c r="E395" s="118" t="s">
        <v>1197</v>
      </c>
      <c r="F395" s="38" t="s">
        <v>427</v>
      </c>
      <c r="G395" s="1038"/>
      <c r="H395" s="90">
        <v>74.3</v>
      </c>
      <c r="I395" s="91" t="s">
        <v>33</v>
      </c>
      <c r="J395" s="92">
        <f t="shared" si="24"/>
        <v>0</v>
      </c>
      <c r="K395" s="43" t="s">
        <v>82</v>
      </c>
      <c r="L395" s="44">
        <v>0.75</v>
      </c>
      <c r="M395" s="45">
        <v>27</v>
      </c>
      <c r="N395" s="45">
        <v>13</v>
      </c>
      <c r="O395" s="45">
        <v>12</v>
      </c>
      <c r="P395" s="536">
        <v>4.2119999999999996E-3</v>
      </c>
      <c r="Q395" s="119" t="s">
        <v>1198</v>
      </c>
      <c r="R395" s="104">
        <v>39269097</v>
      </c>
      <c r="S395" s="286"/>
    </row>
    <row r="396" spans="1:19" ht="47.25">
      <c r="A396" s="48">
        <v>106509</v>
      </c>
      <c r="B396" s="49" t="s">
        <v>1199</v>
      </c>
      <c r="C396" s="50" t="s">
        <v>504</v>
      </c>
      <c r="D396" s="52" t="s">
        <v>425</v>
      </c>
      <c r="E396" s="55" t="s">
        <v>1200</v>
      </c>
      <c r="F396" s="38" t="s">
        <v>427</v>
      </c>
      <c r="G396" s="1038"/>
      <c r="H396" s="53">
        <v>23.6</v>
      </c>
      <c r="I396" s="97" t="s">
        <v>33</v>
      </c>
      <c r="J396" s="79">
        <f t="shared" si="24"/>
        <v>0</v>
      </c>
      <c r="K396" s="43" t="s">
        <v>82</v>
      </c>
      <c r="L396" s="46">
        <v>0.3</v>
      </c>
      <c r="M396" s="40">
        <v>10</v>
      </c>
      <c r="N396" s="40">
        <v>9</v>
      </c>
      <c r="O396" s="40">
        <v>3</v>
      </c>
      <c r="P396" s="536">
        <v>2.7E-4</v>
      </c>
      <c r="Q396" s="54" t="s">
        <v>1201</v>
      </c>
      <c r="R396" s="276">
        <v>28530090</v>
      </c>
      <c r="S396" s="285" t="s">
        <v>1202</v>
      </c>
    </row>
    <row r="397" spans="1:19" ht="48.75" customHeight="1">
      <c r="A397" s="270">
        <v>106355</v>
      </c>
      <c r="B397" s="56" t="s">
        <v>1203</v>
      </c>
      <c r="C397" s="38" t="s">
        <v>76</v>
      </c>
      <c r="D397" s="40" t="s">
        <v>30</v>
      </c>
      <c r="E397" s="58" t="s">
        <v>1204</v>
      </c>
      <c r="F397" s="38" t="s">
        <v>427</v>
      </c>
      <c r="G397" s="1038"/>
      <c r="H397" s="41">
        <v>2.0500000000000003</v>
      </c>
      <c r="I397" s="59" t="s">
        <v>33</v>
      </c>
      <c r="J397" s="42">
        <f t="shared" si="24"/>
        <v>0</v>
      </c>
      <c r="K397" s="43" t="s">
        <v>82</v>
      </c>
      <c r="L397" s="46">
        <v>0.1</v>
      </c>
      <c r="M397" s="40">
        <v>15</v>
      </c>
      <c r="N397" s="40">
        <v>8</v>
      </c>
      <c r="O397" s="40">
        <v>4</v>
      </c>
      <c r="P397" s="536">
        <v>5.0000000000000001E-4</v>
      </c>
      <c r="Q397" s="47" t="s">
        <v>1205</v>
      </c>
      <c r="R397" s="83">
        <v>96082000</v>
      </c>
      <c r="S397" s="285" t="s">
        <v>1206</v>
      </c>
    </row>
    <row r="398" spans="1:19" ht="47.25">
      <c r="A398" s="270">
        <v>106738</v>
      </c>
      <c r="B398" s="56" t="s">
        <v>1207</v>
      </c>
      <c r="C398" s="38" t="s">
        <v>734</v>
      </c>
      <c r="D398" s="40" t="s">
        <v>30</v>
      </c>
      <c r="E398" s="58" t="s">
        <v>1208</v>
      </c>
      <c r="F398" s="146" t="s">
        <v>427</v>
      </c>
      <c r="G398" s="1038"/>
      <c r="H398" s="41">
        <v>12.700000000000001</v>
      </c>
      <c r="I398" s="59" t="s">
        <v>33</v>
      </c>
      <c r="J398" s="42">
        <f t="shared" si="24"/>
        <v>0</v>
      </c>
      <c r="K398" s="43" t="s">
        <v>1209</v>
      </c>
      <c r="L398" s="46">
        <v>0.1</v>
      </c>
      <c r="M398" s="40">
        <v>15</v>
      </c>
      <c r="N398" s="40">
        <v>8</v>
      </c>
      <c r="O398" s="40">
        <v>10</v>
      </c>
      <c r="P398" s="536">
        <v>1.1999999999999999E-3</v>
      </c>
      <c r="Q398" s="47" t="s">
        <v>1210</v>
      </c>
      <c r="R398" s="83">
        <v>96082000</v>
      </c>
      <c r="S398" s="285" t="s">
        <v>1211</v>
      </c>
    </row>
    <row r="399" spans="1:19" ht="46.5" customHeight="1" thickBot="1">
      <c r="A399" s="112">
        <v>106356</v>
      </c>
      <c r="B399" s="37" t="s">
        <v>1212</v>
      </c>
      <c r="C399" s="113" t="s">
        <v>1213</v>
      </c>
      <c r="D399" s="40" t="s">
        <v>30</v>
      </c>
      <c r="E399" s="210" t="s">
        <v>1214</v>
      </c>
      <c r="F399" s="38" t="s">
        <v>427</v>
      </c>
      <c r="G399" s="1038"/>
      <c r="H399" s="41">
        <v>5.9</v>
      </c>
      <c r="I399" s="59" t="s">
        <v>33</v>
      </c>
      <c r="J399" s="42">
        <f t="shared" si="24"/>
        <v>0</v>
      </c>
      <c r="K399" s="43" t="s">
        <v>82</v>
      </c>
      <c r="L399" s="45">
        <v>0.1</v>
      </c>
      <c r="M399" s="40">
        <v>18.5</v>
      </c>
      <c r="N399" s="40">
        <v>13.5</v>
      </c>
      <c r="O399" s="40">
        <v>1</v>
      </c>
      <c r="P399" s="536">
        <v>2.0000000000000001E-4</v>
      </c>
      <c r="Q399" s="47" t="s">
        <v>1215</v>
      </c>
      <c r="R399" s="83">
        <v>48219010</v>
      </c>
      <c r="S399" s="285" t="s">
        <v>1216</v>
      </c>
    </row>
    <row r="400" spans="1:19" s="26" customFormat="1" ht="45" customHeight="1" thickBot="1">
      <c r="A400" s="352" t="s">
        <v>1217</v>
      </c>
      <c r="B400" s="353"/>
      <c r="C400" s="353"/>
      <c r="D400" s="353"/>
      <c r="E400" s="353"/>
      <c r="F400" s="353"/>
      <c r="G400" s="354"/>
      <c r="H400" s="813"/>
      <c r="I400" s="353"/>
      <c r="J400" s="353"/>
      <c r="K400" s="353"/>
      <c r="L400" s="356"/>
      <c r="M400" s="356"/>
      <c r="N400" s="356"/>
      <c r="O400" s="356"/>
      <c r="P400" s="684"/>
      <c r="Q400" s="353"/>
      <c r="R400" s="353"/>
      <c r="S400" s="357"/>
    </row>
    <row r="401" spans="1:19" ht="39.950000000000003" customHeight="1" thickBot="1">
      <c r="A401" s="248" t="s">
        <v>1218</v>
      </c>
      <c r="B401" s="225"/>
      <c r="C401" s="226"/>
      <c r="D401" s="226"/>
      <c r="E401" s="225"/>
      <c r="F401" s="227"/>
      <c r="G401" s="230"/>
      <c r="H401" s="808"/>
      <c r="I401" s="226"/>
      <c r="J401" s="226"/>
      <c r="K401" s="225"/>
      <c r="L401" s="226"/>
      <c r="M401" s="229"/>
      <c r="N401" s="229"/>
      <c r="O401" s="229"/>
      <c r="P401" s="662"/>
      <c r="Q401" s="227"/>
      <c r="R401" s="227"/>
      <c r="S401" s="328"/>
    </row>
    <row r="402" spans="1:19" ht="126">
      <c r="A402" s="318">
        <v>106257</v>
      </c>
      <c r="B402" s="162" t="s">
        <v>1219</v>
      </c>
      <c r="C402" s="28" t="s">
        <v>76</v>
      </c>
      <c r="D402" s="30" t="s">
        <v>30</v>
      </c>
      <c r="E402" s="29" t="s">
        <v>1220</v>
      </c>
      <c r="F402" s="38" t="s">
        <v>427</v>
      </c>
      <c r="G402" s="1038"/>
      <c r="H402" s="31">
        <v>1306.5500000000002</v>
      </c>
      <c r="I402" s="169" t="s">
        <v>33</v>
      </c>
      <c r="J402" s="32">
        <f t="shared" ref="J402:J413" si="25">IF(I402="USD",H402*G402,H402*G402*1.3)</f>
        <v>0</v>
      </c>
      <c r="K402" s="93" t="s">
        <v>82</v>
      </c>
      <c r="L402" s="95">
        <v>43.5</v>
      </c>
      <c r="M402" s="94">
        <v>65</v>
      </c>
      <c r="N402" s="94">
        <v>66</v>
      </c>
      <c r="O402" s="94">
        <v>89</v>
      </c>
      <c r="P402" s="568">
        <v>0.38180999999999998</v>
      </c>
      <c r="Q402" s="35" t="s">
        <v>1221</v>
      </c>
      <c r="R402" s="250">
        <v>84198998</v>
      </c>
      <c r="S402" s="294" t="s">
        <v>1222</v>
      </c>
    </row>
    <row r="403" spans="1:19" ht="110.25">
      <c r="A403" s="270">
        <v>106099</v>
      </c>
      <c r="B403" s="56" t="s">
        <v>1223</v>
      </c>
      <c r="C403" s="38" t="s">
        <v>76</v>
      </c>
      <c r="D403" s="40" t="s">
        <v>30</v>
      </c>
      <c r="E403" s="13" t="s">
        <v>1224</v>
      </c>
      <c r="F403" s="38" t="s">
        <v>427</v>
      </c>
      <c r="G403" s="1038"/>
      <c r="H403" s="41">
        <v>3530.65</v>
      </c>
      <c r="I403" s="59" t="s">
        <v>33</v>
      </c>
      <c r="J403" s="42">
        <f t="shared" si="25"/>
        <v>0</v>
      </c>
      <c r="K403" s="43" t="s">
        <v>82</v>
      </c>
      <c r="L403" s="44">
        <v>166</v>
      </c>
      <c r="M403" s="45">
        <v>93</v>
      </c>
      <c r="N403" s="45">
        <v>93</v>
      </c>
      <c r="O403" s="45">
        <v>138</v>
      </c>
      <c r="P403" s="536">
        <v>1.193562</v>
      </c>
      <c r="Q403" s="47" t="s">
        <v>1225</v>
      </c>
      <c r="R403" s="83">
        <v>84198998</v>
      </c>
      <c r="S403" s="285" t="s">
        <v>1226</v>
      </c>
    </row>
    <row r="404" spans="1:19" ht="39.950000000000003" customHeight="1">
      <c r="A404" s="270">
        <v>106100</v>
      </c>
      <c r="B404" s="56" t="s">
        <v>1227</v>
      </c>
      <c r="C404" s="38" t="s">
        <v>76</v>
      </c>
      <c r="D404" s="40" t="s">
        <v>30</v>
      </c>
      <c r="E404" s="58" t="s">
        <v>1228</v>
      </c>
      <c r="F404" s="38" t="s">
        <v>427</v>
      </c>
      <c r="G404" s="1038"/>
      <c r="H404" s="41">
        <v>111</v>
      </c>
      <c r="I404" s="59" t="s">
        <v>33</v>
      </c>
      <c r="J404" s="79">
        <f t="shared" si="25"/>
        <v>0</v>
      </c>
      <c r="K404" s="43" t="s">
        <v>82</v>
      </c>
      <c r="L404" s="44">
        <v>2</v>
      </c>
      <c r="M404" s="45">
        <v>82</v>
      </c>
      <c r="N404" s="45">
        <v>58</v>
      </c>
      <c r="O404" s="45">
        <v>24</v>
      </c>
      <c r="P404" s="536">
        <v>0.114144</v>
      </c>
      <c r="Q404" s="47" t="s">
        <v>1229</v>
      </c>
      <c r="R404" s="83">
        <v>84199085</v>
      </c>
      <c r="S404" s="285" t="s">
        <v>1230</v>
      </c>
    </row>
    <row r="405" spans="1:19" ht="126">
      <c r="A405" s="270">
        <v>106136</v>
      </c>
      <c r="B405" s="56" t="s">
        <v>1231</v>
      </c>
      <c r="C405" s="40" t="s">
        <v>76</v>
      </c>
      <c r="D405" s="40" t="s">
        <v>30</v>
      </c>
      <c r="E405" s="58" t="s">
        <v>1232</v>
      </c>
      <c r="F405" s="38" t="s">
        <v>427</v>
      </c>
      <c r="G405" s="1038"/>
      <c r="H405" s="41">
        <v>3394.2000000000003</v>
      </c>
      <c r="I405" s="59" t="s">
        <v>33</v>
      </c>
      <c r="J405" s="79">
        <f t="shared" si="25"/>
        <v>0</v>
      </c>
      <c r="K405" s="43" t="s">
        <v>82</v>
      </c>
      <c r="L405" s="44">
        <v>9</v>
      </c>
      <c r="M405" s="45">
        <v>46</v>
      </c>
      <c r="N405" s="45">
        <v>26</v>
      </c>
      <c r="O405" s="45">
        <v>32</v>
      </c>
      <c r="P405" s="536">
        <v>3.8272E-2</v>
      </c>
      <c r="Q405" s="47" t="s">
        <v>1233</v>
      </c>
      <c r="R405" s="83">
        <v>84136080</v>
      </c>
      <c r="S405" s="285" t="s">
        <v>1234</v>
      </c>
    </row>
    <row r="406" spans="1:19" ht="110.25">
      <c r="A406" s="36">
        <v>106127</v>
      </c>
      <c r="B406" s="56" t="s">
        <v>1235</v>
      </c>
      <c r="C406" s="40" t="s">
        <v>76</v>
      </c>
      <c r="D406" s="40" t="s">
        <v>30</v>
      </c>
      <c r="E406" s="58" t="s">
        <v>1236</v>
      </c>
      <c r="F406" s="38" t="s">
        <v>427</v>
      </c>
      <c r="G406" s="1038"/>
      <c r="H406" s="41">
        <v>1914.45</v>
      </c>
      <c r="I406" s="59" t="s">
        <v>33</v>
      </c>
      <c r="J406" s="79">
        <f t="shared" si="25"/>
        <v>0</v>
      </c>
      <c r="K406" s="43" t="s">
        <v>82</v>
      </c>
      <c r="L406" s="44">
        <v>24</v>
      </c>
      <c r="M406" s="45">
        <v>69</v>
      </c>
      <c r="N406" s="45">
        <v>43</v>
      </c>
      <c r="O406" s="45">
        <v>59</v>
      </c>
      <c r="P406" s="536">
        <v>0.17505299999999999</v>
      </c>
      <c r="Q406" s="47" t="s">
        <v>1237</v>
      </c>
      <c r="R406" s="83">
        <v>84194000</v>
      </c>
      <c r="S406" s="285" t="s">
        <v>1238</v>
      </c>
    </row>
    <row r="407" spans="1:19" ht="126">
      <c r="A407" s="112">
        <v>106137</v>
      </c>
      <c r="B407" s="37" t="s">
        <v>1239</v>
      </c>
      <c r="C407" s="40" t="s">
        <v>76</v>
      </c>
      <c r="D407" s="40" t="s">
        <v>30</v>
      </c>
      <c r="E407" s="58" t="s">
        <v>1240</v>
      </c>
      <c r="F407" s="38" t="s">
        <v>427</v>
      </c>
      <c r="G407" s="1038"/>
      <c r="H407" s="41">
        <v>48.35</v>
      </c>
      <c r="I407" s="59" t="s">
        <v>33</v>
      </c>
      <c r="J407" s="79">
        <f t="shared" si="25"/>
        <v>0</v>
      </c>
      <c r="K407" s="43" t="s">
        <v>82</v>
      </c>
      <c r="L407" s="44">
        <v>4</v>
      </c>
      <c r="M407" s="44">
        <v>32</v>
      </c>
      <c r="N407" s="44">
        <v>32</v>
      </c>
      <c r="O407" s="44">
        <v>20</v>
      </c>
      <c r="P407" s="536">
        <v>2.0480000000000002E-2</v>
      </c>
      <c r="Q407" s="47" t="s">
        <v>1241</v>
      </c>
      <c r="R407" s="83">
        <v>39269097</v>
      </c>
      <c r="S407" s="285" t="s">
        <v>1242</v>
      </c>
    </row>
    <row r="408" spans="1:19" ht="63">
      <c r="A408" s="112">
        <v>106594</v>
      </c>
      <c r="B408" s="37" t="s">
        <v>1243</v>
      </c>
      <c r="C408" s="157" t="s">
        <v>76</v>
      </c>
      <c r="D408" s="40" t="s">
        <v>30</v>
      </c>
      <c r="E408" s="37" t="s">
        <v>1244</v>
      </c>
      <c r="F408" s="38" t="s">
        <v>427</v>
      </c>
      <c r="G408" s="1038"/>
      <c r="H408" s="139">
        <v>143.4</v>
      </c>
      <c r="I408" s="40" t="s">
        <v>33</v>
      </c>
      <c r="J408" s="79">
        <f t="shared" si="25"/>
        <v>0</v>
      </c>
      <c r="K408" s="43" t="s">
        <v>82</v>
      </c>
      <c r="L408" s="40">
        <v>0.19800000000000001</v>
      </c>
      <c r="M408" s="40">
        <v>48.5</v>
      </c>
      <c r="N408" s="40">
        <v>6</v>
      </c>
      <c r="O408" s="40">
        <v>15</v>
      </c>
      <c r="P408" s="536">
        <v>4.365E-3</v>
      </c>
      <c r="Q408" s="47" t="s">
        <v>1245</v>
      </c>
      <c r="R408" s="83">
        <v>39262000</v>
      </c>
      <c r="S408" s="285" t="s">
        <v>1246</v>
      </c>
    </row>
    <row r="409" spans="1:19" ht="78.75">
      <c r="A409" s="319">
        <v>106595</v>
      </c>
      <c r="B409" s="37" t="s">
        <v>1247</v>
      </c>
      <c r="C409" s="157" t="s">
        <v>76</v>
      </c>
      <c r="D409" s="40" t="s">
        <v>30</v>
      </c>
      <c r="E409" s="37" t="s">
        <v>1248</v>
      </c>
      <c r="F409" s="38" t="s">
        <v>427</v>
      </c>
      <c r="G409" s="1038"/>
      <c r="H409" s="139">
        <v>255.95000000000002</v>
      </c>
      <c r="I409" s="40" t="s">
        <v>33</v>
      </c>
      <c r="J409" s="79">
        <f t="shared" si="25"/>
        <v>0</v>
      </c>
      <c r="K409" s="43" t="s">
        <v>82</v>
      </c>
      <c r="L409" s="40">
        <v>6.5</v>
      </c>
      <c r="M409" s="40">
        <v>57</v>
      </c>
      <c r="N409" s="40">
        <v>40</v>
      </c>
      <c r="O409" s="40">
        <v>19</v>
      </c>
      <c r="P409" s="536">
        <v>4.3319999999999997E-2</v>
      </c>
      <c r="Q409" s="47" t="s">
        <v>1249</v>
      </c>
      <c r="R409" s="83">
        <v>85363010</v>
      </c>
      <c r="S409" s="285" t="s">
        <v>1250</v>
      </c>
    </row>
    <row r="410" spans="1:19" ht="126">
      <c r="A410" s="319">
        <v>106130</v>
      </c>
      <c r="B410" s="56" t="s">
        <v>1251</v>
      </c>
      <c r="C410" s="40" t="s">
        <v>76</v>
      </c>
      <c r="D410" s="40" t="s">
        <v>30</v>
      </c>
      <c r="E410" s="58" t="s">
        <v>1252</v>
      </c>
      <c r="F410" s="38" t="s">
        <v>427</v>
      </c>
      <c r="G410" s="1038"/>
      <c r="H410" s="41">
        <v>458.25</v>
      </c>
      <c r="I410" s="59" t="s">
        <v>33</v>
      </c>
      <c r="J410" s="79">
        <f t="shared" si="25"/>
        <v>0</v>
      </c>
      <c r="K410" s="43" t="s">
        <v>82</v>
      </c>
      <c r="L410" s="44">
        <v>1.1000000000000001</v>
      </c>
      <c r="M410" s="44">
        <v>26</v>
      </c>
      <c r="N410" s="44">
        <v>20</v>
      </c>
      <c r="O410" s="44">
        <v>10</v>
      </c>
      <c r="P410" s="536">
        <v>5.1999999999999998E-3</v>
      </c>
      <c r="Q410" s="47" t="s">
        <v>1253</v>
      </c>
      <c r="R410" s="83">
        <v>90278930</v>
      </c>
      <c r="S410" s="285" t="s">
        <v>1254</v>
      </c>
    </row>
    <row r="411" spans="1:19" ht="126">
      <c r="A411" s="320">
        <v>106562</v>
      </c>
      <c r="B411" s="56" t="s">
        <v>1255</v>
      </c>
      <c r="C411" s="40" t="s">
        <v>76</v>
      </c>
      <c r="D411" s="40" t="s">
        <v>1256</v>
      </c>
      <c r="E411" s="58" t="s">
        <v>1257</v>
      </c>
      <c r="F411" s="38" t="s">
        <v>427</v>
      </c>
      <c r="G411" s="1038"/>
      <c r="H411" s="41">
        <v>171.4</v>
      </c>
      <c r="I411" s="59" t="s">
        <v>33</v>
      </c>
      <c r="J411" s="79">
        <f t="shared" si="25"/>
        <v>0</v>
      </c>
      <c r="K411" s="43" t="s">
        <v>82</v>
      </c>
      <c r="L411" s="44">
        <v>3</v>
      </c>
      <c r="M411" s="44">
        <v>25</v>
      </c>
      <c r="N411" s="44">
        <v>30</v>
      </c>
      <c r="O411" s="44">
        <v>20</v>
      </c>
      <c r="P411" s="536">
        <v>1.4999999999999999E-2</v>
      </c>
      <c r="Q411" s="47" t="s">
        <v>1258</v>
      </c>
      <c r="R411" s="83">
        <v>90278011</v>
      </c>
      <c r="S411" s="285" t="s">
        <v>1259</v>
      </c>
    </row>
    <row r="412" spans="1:19" ht="94.5">
      <c r="A412" s="36">
        <v>106132</v>
      </c>
      <c r="B412" s="56" t="s">
        <v>1260</v>
      </c>
      <c r="C412" s="40" t="s">
        <v>76</v>
      </c>
      <c r="D412" s="40" t="s">
        <v>30</v>
      </c>
      <c r="E412" s="58" t="s">
        <v>1261</v>
      </c>
      <c r="F412" s="38" t="s">
        <v>427</v>
      </c>
      <c r="G412" s="1038"/>
      <c r="H412" s="41">
        <v>1224.55</v>
      </c>
      <c r="I412" s="59" t="s">
        <v>33</v>
      </c>
      <c r="J412" s="79">
        <f t="shared" si="25"/>
        <v>0</v>
      </c>
      <c r="K412" s="43" t="s">
        <v>82</v>
      </c>
      <c r="L412" s="44">
        <v>3.7</v>
      </c>
      <c r="M412" s="44">
        <v>46</v>
      </c>
      <c r="N412" s="44">
        <v>18</v>
      </c>
      <c r="O412" s="44">
        <v>14</v>
      </c>
      <c r="P412" s="536">
        <v>1.1592E-2</v>
      </c>
      <c r="Q412" s="47" t="s">
        <v>1262</v>
      </c>
      <c r="R412" s="83">
        <v>84798200</v>
      </c>
      <c r="S412" s="285" t="s">
        <v>1263</v>
      </c>
    </row>
    <row r="413" spans="1:19" ht="79.5" thickBot="1">
      <c r="A413" s="270">
        <v>106720</v>
      </c>
      <c r="B413" s="56" t="s">
        <v>1264</v>
      </c>
      <c r="C413" s="40" t="s">
        <v>76</v>
      </c>
      <c r="D413" s="40" t="s">
        <v>30</v>
      </c>
      <c r="E413" s="58" t="s">
        <v>1265</v>
      </c>
      <c r="F413" s="38" t="s">
        <v>427</v>
      </c>
      <c r="G413" s="1038"/>
      <c r="H413" s="41">
        <v>86.350000000000009</v>
      </c>
      <c r="I413" s="59" t="s">
        <v>33</v>
      </c>
      <c r="J413" s="79">
        <f t="shared" si="25"/>
        <v>0</v>
      </c>
      <c r="K413" s="43" t="s">
        <v>82</v>
      </c>
      <c r="L413" s="44">
        <v>0.8</v>
      </c>
      <c r="M413" s="44">
        <v>10</v>
      </c>
      <c r="N413" s="44">
        <v>10</v>
      </c>
      <c r="O413" s="44">
        <v>4</v>
      </c>
      <c r="P413" s="536">
        <v>4.0000000000000002E-4</v>
      </c>
      <c r="Q413" s="47" t="s">
        <v>1266</v>
      </c>
      <c r="R413" s="83">
        <v>85051990</v>
      </c>
      <c r="S413" s="285" t="s">
        <v>1267</v>
      </c>
    </row>
    <row r="414" spans="1:19" ht="39.950000000000003" customHeight="1" thickBot="1">
      <c r="A414" s="248" t="s">
        <v>1268</v>
      </c>
      <c r="B414" s="225"/>
      <c r="C414" s="226"/>
      <c r="D414" s="226"/>
      <c r="E414" s="225"/>
      <c r="F414" s="227"/>
      <c r="G414" s="230"/>
      <c r="H414" s="808"/>
      <c r="I414" s="226"/>
      <c r="J414" s="226"/>
      <c r="K414" s="225"/>
      <c r="L414" s="226"/>
      <c r="M414" s="229"/>
      <c r="N414" s="229"/>
      <c r="O414" s="229"/>
      <c r="P414" s="662"/>
      <c r="Q414" s="227"/>
      <c r="R414" s="227"/>
      <c r="S414" s="328"/>
    </row>
    <row r="415" spans="1:19" ht="78.75">
      <c r="A415" s="112">
        <v>106157</v>
      </c>
      <c r="B415" s="37" t="s">
        <v>1269</v>
      </c>
      <c r="C415" s="40" t="s">
        <v>29</v>
      </c>
      <c r="D415" s="40" t="s">
        <v>30</v>
      </c>
      <c r="E415" s="58" t="s">
        <v>1270</v>
      </c>
      <c r="F415" s="38" t="s">
        <v>427</v>
      </c>
      <c r="G415" s="1038"/>
      <c r="H415" s="41">
        <v>4</v>
      </c>
      <c r="I415" s="59" t="s">
        <v>33</v>
      </c>
      <c r="J415" s="79">
        <f t="shared" ref="J415:J425" si="26">IF(I415="USD",H415*G415,H415*G415*1.3)</f>
        <v>0</v>
      </c>
      <c r="K415" s="43" t="s">
        <v>82</v>
      </c>
      <c r="L415" s="44">
        <v>0.1</v>
      </c>
      <c r="M415" s="45">
        <v>18</v>
      </c>
      <c r="N415" s="45">
        <v>13</v>
      </c>
      <c r="O415" s="45">
        <v>36</v>
      </c>
      <c r="P415" s="536">
        <v>8.4239999999999992E-3</v>
      </c>
      <c r="Q415" s="47" t="s">
        <v>1271</v>
      </c>
      <c r="R415" s="83">
        <v>39239000</v>
      </c>
      <c r="S415" s="285" t="s">
        <v>1272</v>
      </c>
    </row>
    <row r="416" spans="1:19" ht="78.75">
      <c r="A416" s="112">
        <v>106158</v>
      </c>
      <c r="B416" s="37" t="s">
        <v>1273</v>
      </c>
      <c r="C416" s="40" t="s">
        <v>76</v>
      </c>
      <c r="D416" s="40" t="s">
        <v>30</v>
      </c>
      <c r="E416" s="58" t="s">
        <v>1274</v>
      </c>
      <c r="F416" s="38" t="s">
        <v>427</v>
      </c>
      <c r="G416" s="1038"/>
      <c r="H416" s="41">
        <v>8.1</v>
      </c>
      <c r="I416" s="59" t="s">
        <v>33</v>
      </c>
      <c r="J416" s="79">
        <f t="shared" si="26"/>
        <v>0</v>
      </c>
      <c r="K416" s="43" t="s">
        <v>82</v>
      </c>
      <c r="L416" s="44">
        <v>0.3</v>
      </c>
      <c r="M416" s="45">
        <v>52</v>
      </c>
      <c r="N416" s="45">
        <v>35</v>
      </c>
      <c r="O416" s="45">
        <v>12</v>
      </c>
      <c r="P416" s="536">
        <v>2.1839999999999998E-2</v>
      </c>
      <c r="Q416" s="47" t="s">
        <v>1275</v>
      </c>
      <c r="R416" s="83">
        <v>39239000</v>
      </c>
      <c r="S416" s="285" t="s">
        <v>1276</v>
      </c>
    </row>
    <row r="417" spans="1:19" ht="78.75">
      <c r="A417" s="112">
        <v>106201</v>
      </c>
      <c r="B417" s="37" t="s">
        <v>1277</v>
      </c>
      <c r="C417" s="40" t="s">
        <v>76</v>
      </c>
      <c r="D417" s="40" t="s">
        <v>30</v>
      </c>
      <c r="E417" s="58" t="s">
        <v>1278</v>
      </c>
      <c r="F417" s="38" t="s">
        <v>427</v>
      </c>
      <c r="G417" s="1038"/>
      <c r="H417" s="41">
        <v>118.45</v>
      </c>
      <c r="I417" s="59" t="s">
        <v>33</v>
      </c>
      <c r="J417" s="42">
        <f t="shared" si="26"/>
        <v>0</v>
      </c>
      <c r="K417" s="43" t="s">
        <v>82</v>
      </c>
      <c r="L417" s="44">
        <v>2</v>
      </c>
      <c r="M417" s="45">
        <v>50</v>
      </c>
      <c r="N417" s="45">
        <v>20</v>
      </c>
      <c r="O417" s="45">
        <v>100</v>
      </c>
      <c r="P417" s="536">
        <v>0.1</v>
      </c>
      <c r="Q417" s="47" t="s">
        <v>1279</v>
      </c>
      <c r="R417" s="83">
        <v>73262000</v>
      </c>
      <c r="S417" s="286"/>
    </row>
    <row r="418" spans="1:19" ht="48" customHeight="1">
      <c r="A418" s="112">
        <v>106202</v>
      </c>
      <c r="B418" s="37" t="s">
        <v>1280</v>
      </c>
      <c r="C418" s="40" t="s">
        <v>76</v>
      </c>
      <c r="D418" s="40" t="s">
        <v>30</v>
      </c>
      <c r="E418" s="58" t="s">
        <v>1281</v>
      </c>
      <c r="F418" s="38" t="s">
        <v>427</v>
      </c>
      <c r="G418" s="1038"/>
      <c r="H418" s="41">
        <v>0.75</v>
      </c>
      <c r="I418" s="59" t="s">
        <v>33</v>
      </c>
      <c r="J418" s="79">
        <f t="shared" si="26"/>
        <v>0</v>
      </c>
      <c r="K418" s="43" t="s">
        <v>82</v>
      </c>
      <c r="L418" s="44">
        <v>0.8</v>
      </c>
      <c r="M418" s="45">
        <v>10</v>
      </c>
      <c r="N418" s="45">
        <v>10</v>
      </c>
      <c r="O418" s="45">
        <v>15</v>
      </c>
      <c r="P418" s="536">
        <v>1.5E-3</v>
      </c>
      <c r="Q418" s="47" t="s">
        <v>1282</v>
      </c>
      <c r="R418" s="83">
        <v>39269097</v>
      </c>
      <c r="S418" s="285" t="s">
        <v>1283</v>
      </c>
    </row>
    <row r="419" spans="1:19" ht="48" customHeight="1">
      <c r="A419" s="116">
        <v>106204</v>
      </c>
      <c r="B419" s="49" t="s">
        <v>1284</v>
      </c>
      <c r="C419" s="40" t="s">
        <v>76</v>
      </c>
      <c r="D419" s="52" t="s">
        <v>30</v>
      </c>
      <c r="E419" s="55" t="s">
        <v>1285</v>
      </c>
      <c r="F419" s="38" t="s">
        <v>427</v>
      </c>
      <c r="G419" s="1038"/>
      <c r="H419" s="53">
        <v>2</v>
      </c>
      <c r="I419" s="97" t="s">
        <v>33</v>
      </c>
      <c r="J419" s="79">
        <f t="shared" si="26"/>
        <v>0</v>
      </c>
      <c r="K419" s="43" t="s">
        <v>82</v>
      </c>
      <c r="L419" s="44">
        <v>0.2</v>
      </c>
      <c r="M419" s="45">
        <v>12</v>
      </c>
      <c r="N419" s="45">
        <v>12</v>
      </c>
      <c r="O419" s="45">
        <v>15</v>
      </c>
      <c r="P419" s="536">
        <v>2.16E-3</v>
      </c>
      <c r="Q419" s="54" t="s">
        <v>1286</v>
      </c>
      <c r="R419" s="276">
        <v>39269097</v>
      </c>
      <c r="S419" s="285" t="s">
        <v>1287</v>
      </c>
    </row>
    <row r="420" spans="1:19" ht="63">
      <c r="A420" s="112">
        <v>106171</v>
      </c>
      <c r="B420" s="37" t="s">
        <v>1288</v>
      </c>
      <c r="C420" s="40" t="s">
        <v>76</v>
      </c>
      <c r="D420" s="40" t="s">
        <v>30</v>
      </c>
      <c r="E420" s="58" t="s">
        <v>1289</v>
      </c>
      <c r="F420" s="38" t="s">
        <v>427</v>
      </c>
      <c r="G420" s="1038"/>
      <c r="H420" s="41">
        <v>19.55</v>
      </c>
      <c r="I420" s="59" t="s">
        <v>33</v>
      </c>
      <c r="J420" s="79">
        <f t="shared" si="26"/>
        <v>0</v>
      </c>
      <c r="K420" s="43" t="s">
        <v>82</v>
      </c>
      <c r="L420" s="44">
        <v>0.3</v>
      </c>
      <c r="M420" s="45">
        <v>12</v>
      </c>
      <c r="N420" s="45">
        <v>12</v>
      </c>
      <c r="O420" s="45">
        <v>15</v>
      </c>
      <c r="P420" s="536">
        <v>2.16E-3</v>
      </c>
      <c r="Q420" s="47" t="s">
        <v>1290</v>
      </c>
      <c r="R420" s="83">
        <v>39223010</v>
      </c>
      <c r="S420" s="285" t="s">
        <v>1291</v>
      </c>
    </row>
    <row r="421" spans="1:19" ht="63">
      <c r="A421" s="112">
        <v>106172</v>
      </c>
      <c r="B421" s="37" t="s">
        <v>1292</v>
      </c>
      <c r="C421" s="40" t="s">
        <v>76</v>
      </c>
      <c r="D421" s="40" t="s">
        <v>30</v>
      </c>
      <c r="E421" s="58" t="s">
        <v>1293</v>
      </c>
      <c r="F421" s="38" t="s">
        <v>427</v>
      </c>
      <c r="G421" s="1038"/>
      <c r="H421" s="41">
        <v>12.05</v>
      </c>
      <c r="I421" s="59" t="s">
        <v>33</v>
      </c>
      <c r="J421" s="79">
        <f t="shared" si="26"/>
        <v>0</v>
      </c>
      <c r="K421" s="43" t="s">
        <v>82</v>
      </c>
      <c r="L421" s="44">
        <v>0.3</v>
      </c>
      <c r="M421" s="45">
        <v>12</v>
      </c>
      <c r="N421" s="45">
        <v>12</v>
      </c>
      <c r="O421" s="45">
        <v>15</v>
      </c>
      <c r="P421" s="536">
        <v>2.16E-3</v>
      </c>
      <c r="Q421" s="47" t="s">
        <v>1294</v>
      </c>
      <c r="R421" s="83">
        <v>39223010</v>
      </c>
      <c r="S421" s="285" t="s">
        <v>1291</v>
      </c>
    </row>
    <row r="422" spans="1:19" ht="63">
      <c r="A422" s="112">
        <v>106173</v>
      </c>
      <c r="B422" s="37" t="s">
        <v>1295</v>
      </c>
      <c r="C422" s="40" t="s">
        <v>76</v>
      </c>
      <c r="D422" s="40" t="s">
        <v>30</v>
      </c>
      <c r="E422" s="58" t="s">
        <v>1296</v>
      </c>
      <c r="F422" s="38" t="s">
        <v>427</v>
      </c>
      <c r="G422" s="1038"/>
      <c r="H422" s="41">
        <v>9.5</v>
      </c>
      <c r="I422" s="59" t="s">
        <v>33</v>
      </c>
      <c r="J422" s="79">
        <f t="shared" si="26"/>
        <v>0</v>
      </c>
      <c r="K422" s="43" t="s">
        <v>82</v>
      </c>
      <c r="L422" s="44">
        <v>0.3</v>
      </c>
      <c r="M422" s="45">
        <v>12</v>
      </c>
      <c r="N422" s="45">
        <v>12</v>
      </c>
      <c r="O422" s="45">
        <v>15</v>
      </c>
      <c r="P422" s="536">
        <v>2.16E-3</v>
      </c>
      <c r="Q422" s="47" t="s">
        <v>1297</v>
      </c>
      <c r="R422" s="83">
        <v>39223010</v>
      </c>
      <c r="S422" s="285" t="s">
        <v>1291</v>
      </c>
    </row>
    <row r="423" spans="1:19" ht="63">
      <c r="A423" s="112">
        <v>106174</v>
      </c>
      <c r="B423" s="37" t="s">
        <v>1298</v>
      </c>
      <c r="C423" s="40" t="s">
        <v>76</v>
      </c>
      <c r="D423" s="40" t="s">
        <v>30</v>
      </c>
      <c r="E423" s="58" t="s">
        <v>1299</v>
      </c>
      <c r="F423" s="38" t="s">
        <v>427</v>
      </c>
      <c r="G423" s="1038"/>
      <c r="H423" s="41">
        <v>5.25</v>
      </c>
      <c r="I423" s="59" t="s">
        <v>33</v>
      </c>
      <c r="J423" s="79">
        <f t="shared" si="26"/>
        <v>0</v>
      </c>
      <c r="K423" s="43" t="s">
        <v>82</v>
      </c>
      <c r="L423" s="44">
        <v>0.3</v>
      </c>
      <c r="M423" s="45">
        <v>12</v>
      </c>
      <c r="N423" s="45">
        <v>12</v>
      </c>
      <c r="O423" s="45">
        <v>15</v>
      </c>
      <c r="P423" s="536">
        <v>2.16E-3</v>
      </c>
      <c r="Q423" s="47" t="s">
        <v>1300</v>
      </c>
      <c r="R423" s="83">
        <v>39223010</v>
      </c>
      <c r="S423" s="285" t="s">
        <v>1291</v>
      </c>
    </row>
    <row r="424" spans="1:19" ht="63">
      <c r="A424" s="112">
        <v>106175</v>
      </c>
      <c r="B424" s="37" t="s">
        <v>1301</v>
      </c>
      <c r="C424" s="40" t="s">
        <v>76</v>
      </c>
      <c r="D424" s="40" t="s">
        <v>30</v>
      </c>
      <c r="E424" s="58" t="s">
        <v>1302</v>
      </c>
      <c r="F424" s="38" t="s">
        <v>427</v>
      </c>
      <c r="G424" s="1038"/>
      <c r="H424" s="41">
        <v>4.6500000000000004</v>
      </c>
      <c r="I424" s="59" t="s">
        <v>33</v>
      </c>
      <c r="J424" s="79">
        <f t="shared" si="26"/>
        <v>0</v>
      </c>
      <c r="K424" s="43" t="s">
        <v>82</v>
      </c>
      <c r="L424" s="44">
        <v>0.3</v>
      </c>
      <c r="M424" s="45">
        <v>12</v>
      </c>
      <c r="N424" s="45">
        <v>12</v>
      </c>
      <c r="O424" s="45">
        <v>15</v>
      </c>
      <c r="P424" s="536">
        <v>2.16E-3</v>
      </c>
      <c r="Q424" s="47" t="s">
        <v>1303</v>
      </c>
      <c r="R424" s="83">
        <v>39233010</v>
      </c>
      <c r="S424" s="285" t="s">
        <v>1291</v>
      </c>
    </row>
    <row r="425" spans="1:19" ht="63.75" thickBot="1">
      <c r="A425" s="116">
        <v>106402</v>
      </c>
      <c r="B425" s="49" t="s">
        <v>1304</v>
      </c>
      <c r="C425" s="50" t="s">
        <v>76</v>
      </c>
      <c r="D425" s="52" t="s">
        <v>30</v>
      </c>
      <c r="E425" s="55" t="s">
        <v>1305</v>
      </c>
      <c r="F425" s="38" t="s">
        <v>427</v>
      </c>
      <c r="G425" s="1038"/>
      <c r="H425" s="53">
        <v>8.4500000000000011</v>
      </c>
      <c r="I425" s="97" t="s">
        <v>33</v>
      </c>
      <c r="J425" s="79">
        <f t="shared" si="26"/>
        <v>0</v>
      </c>
      <c r="K425" s="80" t="s">
        <v>82</v>
      </c>
      <c r="L425" s="81">
        <v>0.05</v>
      </c>
      <c r="M425" s="103">
        <v>8</v>
      </c>
      <c r="N425" s="103">
        <v>8</v>
      </c>
      <c r="O425" s="103">
        <v>18</v>
      </c>
      <c r="P425" s="663">
        <v>1.152E-3</v>
      </c>
      <c r="Q425" s="54" t="s">
        <v>1306</v>
      </c>
      <c r="R425" s="276">
        <v>39233010</v>
      </c>
      <c r="S425" s="293" t="s">
        <v>1307</v>
      </c>
    </row>
    <row r="426" spans="1:19" ht="39.950000000000003" customHeight="1" thickBot="1">
      <c r="A426" s="248" t="s">
        <v>1308</v>
      </c>
      <c r="B426" s="225"/>
      <c r="C426" s="226"/>
      <c r="D426" s="226"/>
      <c r="E426" s="225"/>
      <c r="F426" s="227"/>
      <c r="G426" s="230"/>
      <c r="H426" s="808"/>
      <c r="I426" s="226"/>
      <c r="J426" s="226"/>
      <c r="K426" s="225"/>
      <c r="L426" s="226"/>
      <c r="M426" s="229"/>
      <c r="N426" s="229"/>
      <c r="O426" s="229"/>
      <c r="P426" s="662"/>
      <c r="Q426" s="227"/>
      <c r="R426" s="227"/>
      <c r="S426" s="328"/>
    </row>
    <row r="427" spans="1:19" ht="63">
      <c r="A427" s="318">
        <v>106134</v>
      </c>
      <c r="B427" s="162" t="s">
        <v>1309</v>
      </c>
      <c r="C427" s="30" t="s">
        <v>76</v>
      </c>
      <c r="D427" s="30" t="s">
        <v>30</v>
      </c>
      <c r="E427" s="29" t="s">
        <v>1310</v>
      </c>
      <c r="F427" s="38" t="s">
        <v>427</v>
      </c>
      <c r="G427" s="1038"/>
      <c r="H427" s="31">
        <v>143.80000000000001</v>
      </c>
      <c r="I427" s="169" t="s">
        <v>33</v>
      </c>
      <c r="J427" s="32">
        <f t="shared" ref="J427:J455" si="27">IF(I427="USD",H427*G427,H427*G427*1.3)</f>
        <v>0</v>
      </c>
      <c r="K427" s="322" t="s">
        <v>82</v>
      </c>
      <c r="L427" s="323">
        <v>1.5</v>
      </c>
      <c r="M427" s="324">
        <v>15</v>
      </c>
      <c r="N427" s="324">
        <v>10</v>
      </c>
      <c r="O427" s="324">
        <v>35</v>
      </c>
      <c r="P427" s="665">
        <v>5.2500000000000003E-3</v>
      </c>
      <c r="Q427" s="35" t="s">
        <v>1311</v>
      </c>
      <c r="R427" s="250">
        <v>39269097</v>
      </c>
      <c r="S427" s="313" t="s">
        <v>1312</v>
      </c>
    </row>
    <row r="428" spans="1:19" ht="63">
      <c r="A428" s="270">
        <v>106135</v>
      </c>
      <c r="B428" s="56" t="s">
        <v>1313</v>
      </c>
      <c r="C428" s="40" t="s">
        <v>76</v>
      </c>
      <c r="D428" s="40" t="s">
        <v>30</v>
      </c>
      <c r="E428" s="55" t="s">
        <v>1314</v>
      </c>
      <c r="F428" s="38" t="s">
        <v>427</v>
      </c>
      <c r="G428" s="1038"/>
      <c r="H428" s="41">
        <v>83.300000000000011</v>
      </c>
      <c r="I428" s="59" t="s">
        <v>33</v>
      </c>
      <c r="J428" s="42">
        <f t="shared" si="27"/>
        <v>0</v>
      </c>
      <c r="K428" s="43" t="s">
        <v>82</v>
      </c>
      <c r="L428" s="44">
        <v>0.4</v>
      </c>
      <c r="M428" s="45">
        <v>42</v>
      </c>
      <c r="N428" s="45">
        <v>13</v>
      </c>
      <c r="O428" s="45">
        <v>10</v>
      </c>
      <c r="P428" s="536">
        <v>5.4599999999999996E-3</v>
      </c>
      <c r="Q428" s="47" t="s">
        <v>1315</v>
      </c>
      <c r="R428" s="83">
        <v>39269097</v>
      </c>
      <c r="S428" s="285" t="s">
        <v>1316</v>
      </c>
    </row>
    <row r="429" spans="1:19" ht="63">
      <c r="A429" s="270">
        <v>106203</v>
      </c>
      <c r="B429" s="56" t="s">
        <v>1317</v>
      </c>
      <c r="C429" s="40" t="s">
        <v>76</v>
      </c>
      <c r="D429" s="40" t="s">
        <v>30</v>
      </c>
      <c r="E429" s="58" t="s">
        <v>1318</v>
      </c>
      <c r="F429" s="38" t="s">
        <v>427</v>
      </c>
      <c r="G429" s="1038"/>
      <c r="H429" s="41">
        <v>7.3000000000000007</v>
      </c>
      <c r="I429" s="59" t="s">
        <v>33</v>
      </c>
      <c r="J429" s="79">
        <f t="shared" si="27"/>
        <v>0</v>
      </c>
      <c r="K429" s="43" t="s">
        <v>82</v>
      </c>
      <c r="L429" s="44">
        <v>1</v>
      </c>
      <c r="M429" s="45">
        <v>15</v>
      </c>
      <c r="N429" s="45">
        <v>15</v>
      </c>
      <c r="O429" s="45">
        <v>20</v>
      </c>
      <c r="P429" s="536">
        <v>4.4999999999999997E-3</v>
      </c>
      <c r="Q429" s="47" t="s">
        <v>1319</v>
      </c>
      <c r="R429" s="83">
        <v>70172000</v>
      </c>
      <c r="S429" s="285" t="s">
        <v>1320</v>
      </c>
    </row>
    <row r="430" spans="1:19" ht="110.25">
      <c r="A430" s="112">
        <v>106152</v>
      </c>
      <c r="B430" s="37" t="s">
        <v>1321</v>
      </c>
      <c r="C430" s="40" t="s">
        <v>43</v>
      </c>
      <c r="D430" s="40" t="s">
        <v>30</v>
      </c>
      <c r="E430" s="58" t="s">
        <v>1322</v>
      </c>
      <c r="F430" s="38" t="s">
        <v>427</v>
      </c>
      <c r="G430" s="1038"/>
      <c r="H430" s="41">
        <v>57.85</v>
      </c>
      <c r="I430" s="59" t="s">
        <v>33</v>
      </c>
      <c r="J430" s="79">
        <f t="shared" si="27"/>
        <v>0</v>
      </c>
      <c r="K430" s="43" t="s">
        <v>82</v>
      </c>
      <c r="L430" s="44">
        <v>1</v>
      </c>
      <c r="M430" s="45">
        <v>20</v>
      </c>
      <c r="N430" s="45">
        <v>20</v>
      </c>
      <c r="O430" s="45">
        <v>25</v>
      </c>
      <c r="P430" s="536">
        <v>0.01</v>
      </c>
      <c r="Q430" s="47" t="s">
        <v>1323</v>
      </c>
      <c r="R430" s="83">
        <v>70172000</v>
      </c>
      <c r="S430" s="285" t="s">
        <v>1324</v>
      </c>
    </row>
    <row r="431" spans="1:19" ht="47.25">
      <c r="A431" s="110">
        <v>106146</v>
      </c>
      <c r="B431" s="87" t="s">
        <v>1325</v>
      </c>
      <c r="C431" s="77" t="s">
        <v>612</v>
      </c>
      <c r="D431" s="77" t="s">
        <v>30</v>
      </c>
      <c r="E431" s="118" t="s">
        <v>1326</v>
      </c>
      <c r="F431" s="38" t="s">
        <v>427</v>
      </c>
      <c r="G431" s="1038"/>
      <c r="H431" s="90">
        <v>37.5</v>
      </c>
      <c r="I431" s="91" t="s">
        <v>33</v>
      </c>
      <c r="J431" s="42">
        <f t="shared" si="27"/>
        <v>0</v>
      </c>
      <c r="K431" s="43" t="s">
        <v>82</v>
      </c>
      <c r="L431" s="44">
        <v>0.5</v>
      </c>
      <c r="M431" s="45">
        <v>4</v>
      </c>
      <c r="N431" s="45">
        <v>4</v>
      </c>
      <c r="O431" s="45">
        <v>35</v>
      </c>
      <c r="P431" s="536">
        <v>5.9999999999999995E-4</v>
      </c>
      <c r="Q431" s="119" t="s">
        <v>1327</v>
      </c>
      <c r="R431" s="104">
        <v>70179000</v>
      </c>
      <c r="S431" s="285" t="s">
        <v>1328</v>
      </c>
    </row>
    <row r="432" spans="1:19" ht="47.25">
      <c r="A432" s="36">
        <v>106147</v>
      </c>
      <c r="B432" s="37" t="s">
        <v>1329</v>
      </c>
      <c r="C432" s="77" t="s">
        <v>612</v>
      </c>
      <c r="D432" s="40" t="s">
        <v>30</v>
      </c>
      <c r="E432" s="118" t="s">
        <v>1330</v>
      </c>
      <c r="F432" s="38" t="s">
        <v>427</v>
      </c>
      <c r="G432" s="1038"/>
      <c r="H432" s="41">
        <v>37.5</v>
      </c>
      <c r="I432" s="59" t="s">
        <v>33</v>
      </c>
      <c r="J432" s="79">
        <f t="shared" si="27"/>
        <v>0</v>
      </c>
      <c r="K432" s="43" t="s">
        <v>82</v>
      </c>
      <c r="L432" s="44">
        <v>0.5</v>
      </c>
      <c r="M432" s="45">
        <v>4</v>
      </c>
      <c r="N432" s="45">
        <v>4</v>
      </c>
      <c r="O432" s="45">
        <v>35</v>
      </c>
      <c r="P432" s="536">
        <v>5.9999999999999995E-4</v>
      </c>
      <c r="Q432" s="47" t="s">
        <v>1331</v>
      </c>
      <c r="R432" s="83">
        <v>70179000</v>
      </c>
      <c r="S432" s="285" t="s">
        <v>1328</v>
      </c>
    </row>
    <row r="433" spans="1:19" ht="47.25">
      <c r="A433" s="36">
        <v>106148</v>
      </c>
      <c r="B433" s="37" t="s">
        <v>1332</v>
      </c>
      <c r="C433" s="77" t="s">
        <v>612</v>
      </c>
      <c r="D433" s="40" t="s">
        <v>30</v>
      </c>
      <c r="E433" s="118" t="s">
        <v>1333</v>
      </c>
      <c r="F433" s="38" t="s">
        <v>427</v>
      </c>
      <c r="G433" s="1038"/>
      <c r="H433" s="41">
        <v>42.75</v>
      </c>
      <c r="I433" s="59" t="s">
        <v>33</v>
      </c>
      <c r="J433" s="79">
        <f t="shared" si="27"/>
        <v>0</v>
      </c>
      <c r="K433" s="43" t="s">
        <v>82</v>
      </c>
      <c r="L433" s="44">
        <v>0.5</v>
      </c>
      <c r="M433" s="45">
        <v>4</v>
      </c>
      <c r="N433" s="45">
        <v>4</v>
      </c>
      <c r="O433" s="45">
        <v>35</v>
      </c>
      <c r="P433" s="536">
        <v>5.9999999999999995E-4</v>
      </c>
      <c r="Q433" s="47" t="s">
        <v>1334</v>
      </c>
      <c r="R433" s="83">
        <v>70179000</v>
      </c>
      <c r="S433" s="285" t="s">
        <v>1328</v>
      </c>
    </row>
    <row r="434" spans="1:19" ht="47.25">
      <c r="A434" s="36">
        <v>106149</v>
      </c>
      <c r="B434" s="37" t="s">
        <v>1335</v>
      </c>
      <c r="C434" s="77" t="s">
        <v>612</v>
      </c>
      <c r="D434" s="40" t="s">
        <v>30</v>
      </c>
      <c r="E434" s="118" t="s">
        <v>1336</v>
      </c>
      <c r="F434" s="38" t="s">
        <v>427</v>
      </c>
      <c r="G434" s="1038"/>
      <c r="H434" s="41">
        <v>42.75</v>
      </c>
      <c r="I434" s="59" t="s">
        <v>33</v>
      </c>
      <c r="J434" s="79">
        <f t="shared" si="27"/>
        <v>0</v>
      </c>
      <c r="K434" s="43" t="s">
        <v>82</v>
      </c>
      <c r="L434" s="44">
        <v>0.3</v>
      </c>
      <c r="M434" s="45">
        <v>38</v>
      </c>
      <c r="N434" s="45">
        <v>6</v>
      </c>
      <c r="O434" s="45">
        <v>5</v>
      </c>
      <c r="P434" s="536">
        <v>1.14E-3</v>
      </c>
      <c r="Q434" s="47" t="s">
        <v>1337</v>
      </c>
      <c r="R434" s="83">
        <v>70179000</v>
      </c>
      <c r="S434" s="285" t="s">
        <v>1328</v>
      </c>
    </row>
    <row r="435" spans="1:19" ht="47.25">
      <c r="A435" s="36">
        <v>106159</v>
      </c>
      <c r="B435" s="37" t="s">
        <v>1338</v>
      </c>
      <c r="C435" s="77" t="s">
        <v>612</v>
      </c>
      <c r="D435" s="40" t="s">
        <v>30</v>
      </c>
      <c r="E435" s="58" t="s">
        <v>1339</v>
      </c>
      <c r="F435" s="38" t="s">
        <v>427</v>
      </c>
      <c r="G435" s="1038"/>
      <c r="H435" s="41">
        <v>85.45</v>
      </c>
      <c r="I435" s="59" t="s">
        <v>33</v>
      </c>
      <c r="J435" s="79">
        <f t="shared" si="27"/>
        <v>0</v>
      </c>
      <c r="K435" s="43" t="s">
        <v>82</v>
      </c>
      <c r="L435" s="44">
        <v>5.77</v>
      </c>
      <c r="M435" s="45">
        <v>80</v>
      </c>
      <c r="N435" s="45">
        <v>35</v>
      </c>
      <c r="O435" s="45">
        <v>29</v>
      </c>
      <c r="P435" s="536">
        <v>3.7100000000000001E-2</v>
      </c>
      <c r="Q435" s="47" t="s">
        <v>1340</v>
      </c>
      <c r="R435" s="83">
        <v>70172000</v>
      </c>
      <c r="S435" s="285" t="s">
        <v>1185</v>
      </c>
    </row>
    <row r="436" spans="1:19" ht="47.25">
      <c r="A436" s="36">
        <v>106160</v>
      </c>
      <c r="B436" s="37" t="s">
        <v>1341</v>
      </c>
      <c r="C436" s="77" t="s">
        <v>612</v>
      </c>
      <c r="D436" s="40" t="s">
        <v>30</v>
      </c>
      <c r="E436" s="58" t="s">
        <v>1342</v>
      </c>
      <c r="F436" s="38" t="s">
        <v>427</v>
      </c>
      <c r="G436" s="1038"/>
      <c r="H436" s="41">
        <v>44.45</v>
      </c>
      <c r="I436" s="59" t="s">
        <v>33</v>
      </c>
      <c r="J436" s="79">
        <f t="shared" si="27"/>
        <v>0</v>
      </c>
      <c r="K436" s="43" t="s">
        <v>82</v>
      </c>
      <c r="L436" s="44">
        <v>2.9</v>
      </c>
      <c r="M436" s="45">
        <v>70</v>
      </c>
      <c r="N436" s="45">
        <v>28</v>
      </c>
      <c r="O436" s="45">
        <v>24</v>
      </c>
      <c r="P436" s="536">
        <v>4.7E-2</v>
      </c>
      <c r="Q436" s="47" t="s">
        <v>1343</v>
      </c>
      <c r="R436" s="83">
        <v>70172000</v>
      </c>
      <c r="S436" s="285" t="s">
        <v>1185</v>
      </c>
    </row>
    <row r="437" spans="1:19" ht="47.25">
      <c r="A437" s="36">
        <v>106161</v>
      </c>
      <c r="B437" s="37" t="s">
        <v>1344</v>
      </c>
      <c r="C437" s="77" t="s">
        <v>612</v>
      </c>
      <c r="D437" s="40" t="s">
        <v>30</v>
      </c>
      <c r="E437" s="58" t="s">
        <v>1345</v>
      </c>
      <c r="F437" s="38" t="s">
        <v>427</v>
      </c>
      <c r="G437" s="1038"/>
      <c r="H437" s="41">
        <v>29.200000000000003</v>
      </c>
      <c r="I437" s="59" t="s">
        <v>33</v>
      </c>
      <c r="J437" s="79">
        <f t="shared" si="27"/>
        <v>0</v>
      </c>
      <c r="K437" s="43" t="s">
        <v>82</v>
      </c>
      <c r="L437" s="44">
        <v>2.4</v>
      </c>
      <c r="M437" s="45">
        <v>56</v>
      </c>
      <c r="N437" s="45">
        <v>23</v>
      </c>
      <c r="O437" s="45">
        <v>20</v>
      </c>
      <c r="P437" s="536">
        <v>2.58E-2</v>
      </c>
      <c r="Q437" s="47" t="s">
        <v>1346</v>
      </c>
      <c r="R437" s="83">
        <v>70172000</v>
      </c>
      <c r="S437" s="285" t="s">
        <v>1185</v>
      </c>
    </row>
    <row r="438" spans="1:19" ht="47.25">
      <c r="A438" s="36">
        <v>106162</v>
      </c>
      <c r="B438" s="37" t="s">
        <v>1347</v>
      </c>
      <c r="C438" s="77" t="s">
        <v>612</v>
      </c>
      <c r="D438" s="40" t="s">
        <v>30</v>
      </c>
      <c r="E438" s="58" t="s">
        <v>1348</v>
      </c>
      <c r="F438" s="38" t="s">
        <v>427</v>
      </c>
      <c r="G438" s="1038"/>
      <c r="H438" s="41">
        <v>20.75</v>
      </c>
      <c r="I438" s="59" t="s">
        <v>33</v>
      </c>
      <c r="J438" s="79">
        <f t="shared" si="27"/>
        <v>0</v>
      </c>
      <c r="K438" s="43" t="s">
        <v>82</v>
      </c>
      <c r="L438" s="44">
        <v>1.8</v>
      </c>
      <c r="M438" s="45">
        <v>47</v>
      </c>
      <c r="N438" s="45">
        <v>19</v>
      </c>
      <c r="O438" s="45">
        <v>17</v>
      </c>
      <c r="P438" s="536">
        <v>1.52E-2</v>
      </c>
      <c r="Q438" s="47" t="s">
        <v>1349</v>
      </c>
      <c r="R438" s="83">
        <v>70172000</v>
      </c>
      <c r="S438" s="285" t="s">
        <v>1185</v>
      </c>
    </row>
    <row r="439" spans="1:19" ht="47.25">
      <c r="A439" s="36">
        <v>106163</v>
      </c>
      <c r="B439" s="37" t="s">
        <v>1350</v>
      </c>
      <c r="C439" s="77" t="s">
        <v>612</v>
      </c>
      <c r="D439" s="40" t="s">
        <v>30</v>
      </c>
      <c r="E439" s="58" t="s">
        <v>1351</v>
      </c>
      <c r="F439" s="38" t="s">
        <v>427</v>
      </c>
      <c r="G439" s="1038"/>
      <c r="H439" s="41">
        <v>19.05</v>
      </c>
      <c r="I439" s="59" t="s">
        <v>33</v>
      </c>
      <c r="J439" s="79">
        <f t="shared" si="27"/>
        <v>0</v>
      </c>
      <c r="K439" s="43" t="s">
        <v>82</v>
      </c>
      <c r="L439" s="44">
        <v>1</v>
      </c>
      <c r="M439" s="45">
        <v>38</v>
      </c>
      <c r="N439" s="45">
        <v>15</v>
      </c>
      <c r="O439" s="45">
        <v>13</v>
      </c>
      <c r="P439" s="536">
        <v>7.4099999999999999E-3</v>
      </c>
      <c r="Q439" s="47" t="s">
        <v>1352</v>
      </c>
      <c r="R439" s="83">
        <v>70172000</v>
      </c>
      <c r="S439" s="285" t="s">
        <v>1185</v>
      </c>
    </row>
    <row r="440" spans="1:19" ht="47.25">
      <c r="A440" s="36">
        <v>106164</v>
      </c>
      <c r="B440" s="37" t="s">
        <v>1353</v>
      </c>
      <c r="C440" s="77" t="s">
        <v>612</v>
      </c>
      <c r="D440" s="40" t="s">
        <v>30</v>
      </c>
      <c r="E440" s="58" t="s">
        <v>1354</v>
      </c>
      <c r="F440" s="38" t="s">
        <v>427</v>
      </c>
      <c r="G440" s="1038"/>
      <c r="H440" s="41">
        <v>54.300000000000004</v>
      </c>
      <c r="I440" s="59" t="s">
        <v>33</v>
      </c>
      <c r="J440" s="79">
        <f t="shared" si="27"/>
        <v>0</v>
      </c>
      <c r="K440" s="43" t="s">
        <v>82</v>
      </c>
      <c r="L440" s="44">
        <v>0.5</v>
      </c>
      <c r="M440" s="45">
        <v>27</v>
      </c>
      <c r="N440" s="45">
        <v>11</v>
      </c>
      <c r="O440" s="45">
        <v>10</v>
      </c>
      <c r="P440" s="536">
        <v>2.97E-3</v>
      </c>
      <c r="Q440" s="47" t="s">
        <v>1355</v>
      </c>
      <c r="R440" s="83">
        <v>70172000</v>
      </c>
      <c r="S440" s="285" t="s">
        <v>1185</v>
      </c>
    </row>
    <row r="441" spans="1:19" ht="47.25">
      <c r="A441" s="36">
        <v>106165</v>
      </c>
      <c r="B441" s="37" t="s">
        <v>1356</v>
      </c>
      <c r="C441" s="40" t="s">
        <v>76</v>
      </c>
      <c r="D441" s="40" t="s">
        <v>30</v>
      </c>
      <c r="E441" s="58" t="s">
        <v>1357</v>
      </c>
      <c r="F441" s="38" t="s">
        <v>427</v>
      </c>
      <c r="G441" s="1038"/>
      <c r="H441" s="41">
        <v>40.900000000000006</v>
      </c>
      <c r="I441" s="59" t="s">
        <v>33</v>
      </c>
      <c r="J441" s="79">
        <f t="shared" si="27"/>
        <v>0</v>
      </c>
      <c r="K441" s="43" t="s">
        <v>82</v>
      </c>
      <c r="L441" s="44">
        <v>0.6</v>
      </c>
      <c r="M441" s="45">
        <v>47</v>
      </c>
      <c r="N441" s="45">
        <v>15</v>
      </c>
      <c r="O441" s="45">
        <v>14</v>
      </c>
      <c r="P441" s="536">
        <v>9.9000000000000008E-3</v>
      </c>
      <c r="Q441" s="47" t="s">
        <v>1358</v>
      </c>
      <c r="R441" s="83">
        <v>70179000</v>
      </c>
      <c r="S441" s="285" t="s">
        <v>1359</v>
      </c>
    </row>
    <row r="442" spans="1:19" ht="56.1" customHeight="1">
      <c r="A442" s="36">
        <v>106166</v>
      </c>
      <c r="B442" s="37" t="s">
        <v>1360</v>
      </c>
      <c r="C442" s="40" t="s">
        <v>76</v>
      </c>
      <c r="D442" s="40" t="s">
        <v>30</v>
      </c>
      <c r="E442" s="58" t="s">
        <v>1361</v>
      </c>
      <c r="F442" s="38" t="s">
        <v>427</v>
      </c>
      <c r="G442" s="1038"/>
      <c r="H442" s="41">
        <v>31.3</v>
      </c>
      <c r="I442" s="59" t="s">
        <v>33</v>
      </c>
      <c r="J442" s="79">
        <f t="shared" si="27"/>
        <v>0</v>
      </c>
      <c r="K442" s="43" t="s">
        <v>82</v>
      </c>
      <c r="L442" s="44">
        <v>0.7</v>
      </c>
      <c r="M442" s="45">
        <v>13</v>
      </c>
      <c r="N442" s="45">
        <v>13</v>
      </c>
      <c r="O442" s="45">
        <v>36</v>
      </c>
      <c r="P442" s="536">
        <v>6.1000000000000004E-3</v>
      </c>
      <c r="Q442" s="47" t="s">
        <v>1362</v>
      </c>
      <c r="R442" s="83">
        <v>70179000</v>
      </c>
      <c r="S442" s="285" t="s">
        <v>1359</v>
      </c>
    </row>
    <row r="443" spans="1:19" ht="56.1" customHeight="1">
      <c r="A443" s="36">
        <v>106167</v>
      </c>
      <c r="B443" s="37" t="s">
        <v>1363</v>
      </c>
      <c r="C443" s="40" t="s">
        <v>76</v>
      </c>
      <c r="D443" s="40" t="s">
        <v>30</v>
      </c>
      <c r="E443" s="58" t="s">
        <v>1364</v>
      </c>
      <c r="F443" s="38" t="s">
        <v>427</v>
      </c>
      <c r="G443" s="1038"/>
      <c r="H443" s="41">
        <v>19.8</v>
      </c>
      <c r="I443" s="59" t="s">
        <v>33</v>
      </c>
      <c r="J443" s="79">
        <f t="shared" si="27"/>
        <v>0</v>
      </c>
      <c r="K443" s="43" t="s">
        <v>82</v>
      </c>
      <c r="L443" s="44">
        <v>0.5</v>
      </c>
      <c r="M443" s="45">
        <v>42</v>
      </c>
      <c r="N443" s="45">
        <v>12</v>
      </c>
      <c r="O443" s="45">
        <v>10</v>
      </c>
      <c r="P443" s="536">
        <v>5.0400000000000002E-3</v>
      </c>
      <c r="Q443" s="47" t="s">
        <v>1365</v>
      </c>
      <c r="R443" s="83">
        <v>70179000</v>
      </c>
      <c r="S443" s="285" t="s">
        <v>1359</v>
      </c>
    </row>
    <row r="444" spans="1:19" ht="56.1" customHeight="1">
      <c r="A444" s="36">
        <v>106168</v>
      </c>
      <c r="B444" s="37" t="s">
        <v>1366</v>
      </c>
      <c r="C444" s="40" t="s">
        <v>76</v>
      </c>
      <c r="D444" s="40" t="s">
        <v>30</v>
      </c>
      <c r="E444" s="58" t="s">
        <v>1367</v>
      </c>
      <c r="F444" s="38" t="s">
        <v>427</v>
      </c>
      <c r="G444" s="1038"/>
      <c r="H444" s="41">
        <v>11.25</v>
      </c>
      <c r="I444" s="59" t="s">
        <v>33</v>
      </c>
      <c r="J444" s="79">
        <f t="shared" si="27"/>
        <v>0</v>
      </c>
      <c r="K444" s="43" t="s">
        <v>82</v>
      </c>
      <c r="L444" s="44">
        <v>0.06</v>
      </c>
      <c r="M444" s="45">
        <v>8</v>
      </c>
      <c r="N444" s="45">
        <v>8</v>
      </c>
      <c r="O444" s="45">
        <v>26</v>
      </c>
      <c r="P444" s="536">
        <v>1.6999999999999999E-3</v>
      </c>
      <c r="Q444" s="47" t="s">
        <v>1368</v>
      </c>
      <c r="R444" s="83">
        <v>70179000</v>
      </c>
      <c r="S444" s="285" t="s">
        <v>1359</v>
      </c>
    </row>
    <row r="445" spans="1:19" ht="56.1" customHeight="1">
      <c r="A445" s="36">
        <v>106169</v>
      </c>
      <c r="B445" s="37" t="s">
        <v>1369</v>
      </c>
      <c r="C445" s="40" t="s">
        <v>76</v>
      </c>
      <c r="D445" s="40" t="s">
        <v>30</v>
      </c>
      <c r="E445" s="58" t="s">
        <v>1370</v>
      </c>
      <c r="F445" s="38" t="s">
        <v>427</v>
      </c>
      <c r="G445" s="1038"/>
      <c r="H445" s="41">
        <v>10.4</v>
      </c>
      <c r="I445" s="59" t="s">
        <v>33</v>
      </c>
      <c r="J445" s="79">
        <f t="shared" si="27"/>
        <v>0</v>
      </c>
      <c r="K445" s="43" t="s">
        <v>82</v>
      </c>
      <c r="L445" s="44">
        <v>0.1</v>
      </c>
      <c r="M445" s="45">
        <v>25</v>
      </c>
      <c r="N445" s="45">
        <v>8</v>
      </c>
      <c r="O445" s="45">
        <v>7</v>
      </c>
      <c r="P445" s="536">
        <v>1.4E-3</v>
      </c>
      <c r="Q445" s="47" t="s">
        <v>1371</v>
      </c>
      <c r="R445" s="83">
        <v>70179000</v>
      </c>
      <c r="S445" s="285" t="s">
        <v>1359</v>
      </c>
    </row>
    <row r="446" spans="1:19" ht="56.1" customHeight="1">
      <c r="A446" s="36">
        <v>106170</v>
      </c>
      <c r="B446" s="37" t="s">
        <v>1372</v>
      </c>
      <c r="C446" s="40" t="s">
        <v>76</v>
      </c>
      <c r="D446" s="40" t="s">
        <v>30</v>
      </c>
      <c r="E446" s="58" t="s">
        <v>1373</v>
      </c>
      <c r="F446" s="38" t="s">
        <v>427</v>
      </c>
      <c r="G446" s="1038"/>
      <c r="H446" s="41">
        <v>8.7000000000000011</v>
      </c>
      <c r="I446" s="59" t="s">
        <v>33</v>
      </c>
      <c r="J446" s="79">
        <f t="shared" si="27"/>
        <v>0</v>
      </c>
      <c r="K446" s="43" t="s">
        <v>82</v>
      </c>
      <c r="L446" s="44">
        <v>0.05</v>
      </c>
      <c r="M446" s="45">
        <v>6</v>
      </c>
      <c r="N446" s="45">
        <v>6</v>
      </c>
      <c r="O446" s="45">
        <v>17</v>
      </c>
      <c r="P446" s="536">
        <v>6.1200000000000002E-4</v>
      </c>
      <c r="Q446" s="47" t="s">
        <v>1374</v>
      </c>
      <c r="R446" s="83">
        <v>70179000</v>
      </c>
      <c r="S446" s="285" t="s">
        <v>1359</v>
      </c>
    </row>
    <row r="447" spans="1:19" ht="47.25">
      <c r="A447" s="270">
        <v>106721</v>
      </c>
      <c r="B447" s="56" t="s">
        <v>1375</v>
      </c>
      <c r="C447" s="40" t="s">
        <v>76</v>
      </c>
      <c r="D447" s="40" t="s">
        <v>30</v>
      </c>
      <c r="E447" s="39" t="s">
        <v>1376</v>
      </c>
      <c r="F447" s="38" t="s">
        <v>427</v>
      </c>
      <c r="G447" s="1038"/>
      <c r="H447" s="41">
        <v>61.800000000000004</v>
      </c>
      <c r="I447" s="59" t="s">
        <v>33</v>
      </c>
      <c r="J447" s="79">
        <f t="shared" si="27"/>
        <v>0</v>
      </c>
      <c r="K447" s="43" t="s">
        <v>82</v>
      </c>
      <c r="L447" s="44">
        <v>1</v>
      </c>
      <c r="M447" s="45">
        <v>25</v>
      </c>
      <c r="N447" s="45">
        <v>25</v>
      </c>
      <c r="O447" s="45">
        <v>40</v>
      </c>
      <c r="P447" s="536">
        <v>2.5000000000000001E-2</v>
      </c>
      <c r="Q447" s="47" t="s">
        <v>1377</v>
      </c>
      <c r="R447" s="83">
        <v>70172000</v>
      </c>
      <c r="S447" s="285" t="s">
        <v>1378</v>
      </c>
    </row>
    <row r="448" spans="1:19" ht="47.25">
      <c r="A448" s="36">
        <v>106177</v>
      </c>
      <c r="B448" s="37" t="s">
        <v>1379</v>
      </c>
      <c r="C448" s="40" t="s">
        <v>76</v>
      </c>
      <c r="D448" s="40" t="s">
        <v>30</v>
      </c>
      <c r="E448" s="39" t="s">
        <v>1380</v>
      </c>
      <c r="F448" s="38" t="s">
        <v>427</v>
      </c>
      <c r="G448" s="1038"/>
      <c r="H448" s="41">
        <v>9.0500000000000007</v>
      </c>
      <c r="I448" s="59" t="s">
        <v>33</v>
      </c>
      <c r="J448" s="42">
        <f t="shared" si="27"/>
        <v>0</v>
      </c>
      <c r="K448" s="43" t="s">
        <v>82</v>
      </c>
      <c r="L448" s="44">
        <v>1</v>
      </c>
      <c r="M448" s="45">
        <v>25</v>
      </c>
      <c r="N448" s="45">
        <v>25</v>
      </c>
      <c r="O448" s="45">
        <v>40</v>
      </c>
      <c r="P448" s="536">
        <v>2.5000000000000001E-2</v>
      </c>
      <c r="Q448" s="47" t="s">
        <v>1381</v>
      </c>
      <c r="R448" s="83">
        <v>70172000</v>
      </c>
      <c r="S448" s="285" t="s">
        <v>1378</v>
      </c>
    </row>
    <row r="449" spans="1:19" ht="47.25">
      <c r="A449" s="36">
        <v>106178</v>
      </c>
      <c r="B449" s="37" t="s">
        <v>1382</v>
      </c>
      <c r="C449" s="40" t="s">
        <v>76</v>
      </c>
      <c r="D449" s="40" t="s">
        <v>30</v>
      </c>
      <c r="E449" s="39" t="s">
        <v>1383</v>
      </c>
      <c r="F449" s="38" t="s">
        <v>427</v>
      </c>
      <c r="G449" s="1038"/>
      <c r="H449" s="41">
        <v>4.75</v>
      </c>
      <c r="I449" s="59" t="s">
        <v>33</v>
      </c>
      <c r="J449" s="79">
        <f t="shared" si="27"/>
        <v>0</v>
      </c>
      <c r="K449" s="43" t="s">
        <v>82</v>
      </c>
      <c r="L449" s="44">
        <v>0.6</v>
      </c>
      <c r="M449" s="45">
        <v>9</v>
      </c>
      <c r="N449" s="45">
        <v>9</v>
      </c>
      <c r="O449" s="45">
        <v>24</v>
      </c>
      <c r="P449" s="536">
        <v>1.944E-3</v>
      </c>
      <c r="Q449" s="47" t="s">
        <v>1384</v>
      </c>
      <c r="R449" s="83">
        <v>70172000</v>
      </c>
      <c r="S449" s="285" t="s">
        <v>1378</v>
      </c>
    </row>
    <row r="450" spans="1:19" ht="47.25">
      <c r="A450" s="36">
        <v>106179</v>
      </c>
      <c r="B450" s="37" t="s">
        <v>1385</v>
      </c>
      <c r="C450" s="40" t="s">
        <v>76</v>
      </c>
      <c r="D450" s="40" t="s">
        <v>30</v>
      </c>
      <c r="E450" s="39" t="s">
        <v>1386</v>
      </c>
      <c r="F450" s="38" t="s">
        <v>427</v>
      </c>
      <c r="G450" s="1038"/>
      <c r="H450" s="41">
        <v>2.4500000000000002</v>
      </c>
      <c r="I450" s="59" t="s">
        <v>33</v>
      </c>
      <c r="J450" s="79">
        <f t="shared" si="27"/>
        <v>0</v>
      </c>
      <c r="K450" s="43" t="s">
        <v>82</v>
      </c>
      <c r="L450" s="44">
        <v>3.9</v>
      </c>
      <c r="M450" s="45">
        <v>46</v>
      </c>
      <c r="N450" s="45">
        <v>19</v>
      </c>
      <c r="O450" s="45">
        <v>21</v>
      </c>
      <c r="P450" s="536">
        <v>1.8353999999999999E-2</v>
      </c>
      <c r="Q450" s="47" t="s">
        <v>1387</v>
      </c>
      <c r="R450" s="83">
        <v>70172000</v>
      </c>
      <c r="S450" s="285" t="s">
        <v>1378</v>
      </c>
    </row>
    <row r="451" spans="1:19" ht="47.25">
      <c r="A451" s="112">
        <v>106183</v>
      </c>
      <c r="B451" s="37" t="s">
        <v>1388</v>
      </c>
      <c r="C451" s="40" t="s">
        <v>76</v>
      </c>
      <c r="D451" s="40" t="s">
        <v>30</v>
      </c>
      <c r="E451" s="58" t="s">
        <v>1389</v>
      </c>
      <c r="F451" s="38" t="s">
        <v>427</v>
      </c>
      <c r="G451" s="1038"/>
      <c r="H451" s="41">
        <v>9.25</v>
      </c>
      <c r="I451" s="59" t="s">
        <v>33</v>
      </c>
      <c r="J451" s="79">
        <f t="shared" si="27"/>
        <v>0</v>
      </c>
      <c r="K451" s="43" t="s">
        <v>82</v>
      </c>
      <c r="L451" s="44">
        <v>0.3</v>
      </c>
      <c r="M451" s="45">
        <v>16</v>
      </c>
      <c r="N451" s="45">
        <v>16</v>
      </c>
      <c r="O451" s="45">
        <v>19</v>
      </c>
      <c r="P451" s="536">
        <v>4.8640000000000003E-3</v>
      </c>
      <c r="Q451" s="47" t="s">
        <v>1390</v>
      </c>
      <c r="R451" s="83">
        <v>70172000</v>
      </c>
      <c r="S451" s="285" t="s">
        <v>1391</v>
      </c>
    </row>
    <row r="452" spans="1:19" ht="47.25">
      <c r="A452" s="112">
        <v>106184</v>
      </c>
      <c r="B452" s="37" t="s">
        <v>1392</v>
      </c>
      <c r="C452" s="40" t="s">
        <v>76</v>
      </c>
      <c r="D452" s="40" t="s">
        <v>30</v>
      </c>
      <c r="E452" s="58" t="s">
        <v>1393</v>
      </c>
      <c r="F452" s="38" t="s">
        <v>427</v>
      </c>
      <c r="G452" s="1038"/>
      <c r="H452" s="41">
        <v>2.4000000000000004</v>
      </c>
      <c r="I452" s="59" t="s">
        <v>33</v>
      </c>
      <c r="J452" s="79">
        <f t="shared" si="27"/>
        <v>0</v>
      </c>
      <c r="K452" s="43" t="s">
        <v>82</v>
      </c>
      <c r="L452" s="44">
        <v>0.3</v>
      </c>
      <c r="M452" s="45">
        <v>13</v>
      </c>
      <c r="N452" s="45">
        <v>13</v>
      </c>
      <c r="O452" s="45">
        <v>15</v>
      </c>
      <c r="P452" s="536">
        <v>2.5349999999999999E-3</v>
      </c>
      <c r="Q452" s="47" t="s">
        <v>1394</v>
      </c>
      <c r="R452" s="83">
        <v>70172000</v>
      </c>
      <c r="S452" s="285" t="s">
        <v>1391</v>
      </c>
    </row>
    <row r="453" spans="1:19" ht="47.25">
      <c r="A453" s="112">
        <v>106185</v>
      </c>
      <c r="B453" s="37" t="s">
        <v>1395</v>
      </c>
      <c r="C453" s="40" t="s">
        <v>76</v>
      </c>
      <c r="D453" s="40" t="s">
        <v>30</v>
      </c>
      <c r="E453" s="58" t="s">
        <v>1396</v>
      </c>
      <c r="F453" s="38" t="s">
        <v>427</v>
      </c>
      <c r="G453" s="1038"/>
      <c r="H453" s="41">
        <v>3</v>
      </c>
      <c r="I453" s="59" t="s">
        <v>33</v>
      </c>
      <c r="J453" s="79">
        <f t="shared" si="27"/>
        <v>0</v>
      </c>
      <c r="K453" s="43" t="s">
        <v>82</v>
      </c>
      <c r="L453" s="44">
        <v>0.2</v>
      </c>
      <c r="M453" s="45">
        <v>11</v>
      </c>
      <c r="N453" s="45">
        <v>11</v>
      </c>
      <c r="O453" s="45">
        <v>13</v>
      </c>
      <c r="P453" s="536">
        <v>1.573E-3</v>
      </c>
      <c r="Q453" s="47" t="s">
        <v>1397</v>
      </c>
      <c r="R453" s="83">
        <v>70172000</v>
      </c>
      <c r="S453" s="285" t="s">
        <v>1391</v>
      </c>
    </row>
    <row r="454" spans="1:19" ht="47.25">
      <c r="A454" s="112">
        <v>106186</v>
      </c>
      <c r="B454" s="37" t="s">
        <v>1398</v>
      </c>
      <c r="C454" s="40" t="s">
        <v>76</v>
      </c>
      <c r="D454" s="40" t="s">
        <v>30</v>
      </c>
      <c r="E454" s="58" t="s">
        <v>1399</v>
      </c>
      <c r="F454" s="38" t="s">
        <v>427</v>
      </c>
      <c r="G454" s="1038"/>
      <c r="H454" s="41">
        <v>2.4000000000000004</v>
      </c>
      <c r="I454" s="59" t="s">
        <v>33</v>
      </c>
      <c r="J454" s="79">
        <f t="shared" si="27"/>
        <v>0</v>
      </c>
      <c r="K454" s="43" t="s">
        <v>82</v>
      </c>
      <c r="L454" s="44">
        <v>0.2</v>
      </c>
      <c r="M454" s="45">
        <v>9</v>
      </c>
      <c r="N454" s="45">
        <v>9</v>
      </c>
      <c r="O454" s="45">
        <v>10</v>
      </c>
      <c r="P454" s="536">
        <v>8.0999999999999996E-4</v>
      </c>
      <c r="Q454" s="47" t="s">
        <v>1400</v>
      </c>
      <c r="R454" s="83">
        <v>70172000</v>
      </c>
      <c r="S454" s="285" t="s">
        <v>1391</v>
      </c>
    </row>
    <row r="455" spans="1:19" ht="48" thickBot="1">
      <c r="A455" s="112">
        <v>106187</v>
      </c>
      <c r="B455" s="37" t="s">
        <v>1401</v>
      </c>
      <c r="C455" s="40" t="s">
        <v>76</v>
      </c>
      <c r="D455" s="40" t="s">
        <v>30</v>
      </c>
      <c r="E455" s="58" t="s">
        <v>1402</v>
      </c>
      <c r="F455" s="38" t="s">
        <v>427</v>
      </c>
      <c r="G455" s="1038"/>
      <c r="H455" s="41">
        <v>2.35</v>
      </c>
      <c r="I455" s="59" t="s">
        <v>33</v>
      </c>
      <c r="J455" s="79">
        <f t="shared" si="27"/>
        <v>0</v>
      </c>
      <c r="K455" s="43" t="s">
        <v>82</v>
      </c>
      <c r="L455" s="44">
        <v>0.2</v>
      </c>
      <c r="M455" s="45">
        <v>7</v>
      </c>
      <c r="N455" s="45">
        <v>7</v>
      </c>
      <c r="O455" s="45">
        <v>8</v>
      </c>
      <c r="P455" s="536">
        <v>3.9199999999999999E-4</v>
      </c>
      <c r="Q455" s="47" t="s">
        <v>1403</v>
      </c>
      <c r="R455" s="83">
        <v>70172000</v>
      </c>
      <c r="S455" s="285" t="s">
        <v>1391</v>
      </c>
    </row>
    <row r="456" spans="1:19" ht="39.950000000000003" customHeight="1" thickBot="1">
      <c r="A456" s="248" t="s">
        <v>1404</v>
      </c>
      <c r="B456" s="225"/>
      <c r="C456" s="226"/>
      <c r="D456" s="226"/>
      <c r="E456" s="225"/>
      <c r="F456" s="227"/>
      <c r="G456" s="230"/>
      <c r="H456" s="808"/>
      <c r="I456" s="226"/>
      <c r="J456" s="226"/>
      <c r="K456" s="225"/>
      <c r="L456" s="226"/>
      <c r="M456" s="229"/>
      <c r="N456" s="229"/>
      <c r="O456" s="229"/>
      <c r="P456" s="662"/>
      <c r="Q456" s="227"/>
      <c r="R456" s="227"/>
      <c r="S456" s="328"/>
    </row>
    <row r="457" spans="1:19" ht="81.75" customHeight="1">
      <c r="A457" s="112">
        <v>106112</v>
      </c>
      <c r="B457" s="37" t="s">
        <v>1405</v>
      </c>
      <c r="C457" s="40" t="s">
        <v>76</v>
      </c>
      <c r="D457" s="40" t="s">
        <v>30</v>
      </c>
      <c r="E457" s="58" t="s">
        <v>1406</v>
      </c>
      <c r="F457" s="38" t="s">
        <v>427</v>
      </c>
      <c r="G457" s="1038"/>
      <c r="H457" s="41">
        <v>352.15000000000003</v>
      </c>
      <c r="I457" s="59" t="s">
        <v>33</v>
      </c>
      <c r="J457" s="79">
        <f t="shared" ref="J457:J467" si="28">IF(I457="USD",H457*G457,H457*G457*1.3)</f>
        <v>0</v>
      </c>
      <c r="K457" s="43" t="s">
        <v>82</v>
      </c>
      <c r="L457" s="44">
        <v>35</v>
      </c>
      <c r="M457" s="45">
        <v>17</v>
      </c>
      <c r="N457" s="45">
        <v>17</v>
      </c>
      <c r="O457" s="45">
        <v>99</v>
      </c>
      <c r="P457" s="536">
        <v>2.8611000000000001E-2</v>
      </c>
      <c r="Q457" s="47" t="s">
        <v>1407</v>
      </c>
      <c r="R457" s="83">
        <v>39269097</v>
      </c>
      <c r="S457" s="285" t="s">
        <v>1408</v>
      </c>
    </row>
    <row r="458" spans="1:19" ht="53.25" customHeight="1">
      <c r="A458" s="112">
        <v>106363</v>
      </c>
      <c r="B458" s="37" t="s">
        <v>1409</v>
      </c>
      <c r="C458" s="38" t="s">
        <v>1410</v>
      </c>
      <c r="D458" s="40" t="s">
        <v>30</v>
      </c>
      <c r="E458" s="58" t="s">
        <v>1411</v>
      </c>
      <c r="F458" s="38" t="s">
        <v>427</v>
      </c>
      <c r="G458" s="1038"/>
      <c r="H458" s="41">
        <v>8.9500000000000011</v>
      </c>
      <c r="I458" s="59" t="s">
        <v>33</v>
      </c>
      <c r="J458" s="79">
        <f t="shared" si="28"/>
        <v>0</v>
      </c>
      <c r="K458" s="43" t="s">
        <v>82</v>
      </c>
      <c r="L458" s="44">
        <v>0.1</v>
      </c>
      <c r="M458" s="45">
        <v>32</v>
      </c>
      <c r="N458" s="45">
        <v>7</v>
      </c>
      <c r="O458" s="45">
        <v>2</v>
      </c>
      <c r="P458" s="536">
        <v>4.4799999999999999E-4</v>
      </c>
      <c r="Q458" s="47" t="s">
        <v>1412</v>
      </c>
      <c r="R458" s="83">
        <v>96039099</v>
      </c>
      <c r="S458" s="285" t="s">
        <v>1413</v>
      </c>
    </row>
    <row r="459" spans="1:19" ht="126">
      <c r="A459" s="112">
        <v>106150</v>
      </c>
      <c r="B459" s="37" t="s">
        <v>1414</v>
      </c>
      <c r="C459" s="40" t="s">
        <v>76</v>
      </c>
      <c r="D459" s="40" t="s">
        <v>30</v>
      </c>
      <c r="E459" s="58" t="s">
        <v>1415</v>
      </c>
      <c r="F459" s="38" t="s">
        <v>427</v>
      </c>
      <c r="G459" s="1038"/>
      <c r="H459" s="41">
        <v>342.35</v>
      </c>
      <c r="I459" s="59" t="s">
        <v>33</v>
      </c>
      <c r="J459" s="79">
        <f t="shared" si="28"/>
        <v>0</v>
      </c>
      <c r="K459" s="43" t="s">
        <v>82</v>
      </c>
      <c r="L459" s="44">
        <v>3</v>
      </c>
      <c r="M459" s="45">
        <v>30</v>
      </c>
      <c r="N459" s="45">
        <v>30</v>
      </c>
      <c r="O459" s="45">
        <v>40</v>
      </c>
      <c r="P459" s="536">
        <v>3.5999999999999997E-2</v>
      </c>
      <c r="Q459" s="47" t="s">
        <v>1416</v>
      </c>
      <c r="R459" s="83">
        <v>70172000</v>
      </c>
      <c r="S459" s="285" t="s">
        <v>1417</v>
      </c>
    </row>
    <row r="460" spans="1:19" ht="110.25">
      <c r="A460" s="112" t="s">
        <v>1418</v>
      </c>
      <c r="B460" s="37" t="s">
        <v>1419</v>
      </c>
      <c r="C460" s="40" t="s">
        <v>828</v>
      </c>
      <c r="D460" s="40" t="s">
        <v>30</v>
      </c>
      <c r="E460" s="58" t="s">
        <v>1420</v>
      </c>
      <c r="F460" s="38" t="s">
        <v>427</v>
      </c>
      <c r="G460" s="1038"/>
      <c r="H460" s="41">
        <v>58.650000000000006</v>
      </c>
      <c r="I460" s="59" t="s">
        <v>33</v>
      </c>
      <c r="J460" s="79">
        <f t="shared" si="28"/>
        <v>0</v>
      </c>
      <c r="K460" s="43" t="s">
        <v>82</v>
      </c>
      <c r="L460" s="44">
        <v>0.6</v>
      </c>
      <c r="M460" s="45">
        <v>20</v>
      </c>
      <c r="N460" s="45">
        <v>20</v>
      </c>
      <c r="O460" s="45">
        <v>10</v>
      </c>
      <c r="P460" s="536">
        <v>4.0000000000000001E-3</v>
      </c>
      <c r="Q460" s="47" t="s">
        <v>1421</v>
      </c>
      <c r="R460" s="83">
        <v>90189010</v>
      </c>
      <c r="S460" s="285" t="s">
        <v>1422</v>
      </c>
    </row>
    <row r="461" spans="1:19" ht="33.75" customHeight="1">
      <c r="A461" s="112">
        <v>106415</v>
      </c>
      <c r="B461" s="37" t="s">
        <v>1423</v>
      </c>
      <c r="C461" s="38" t="s">
        <v>504</v>
      </c>
      <c r="D461" s="40" t="s">
        <v>30</v>
      </c>
      <c r="E461" s="58" t="s">
        <v>1424</v>
      </c>
      <c r="F461" s="38" t="s">
        <v>427</v>
      </c>
      <c r="G461" s="1038"/>
      <c r="H461" s="41">
        <v>111.4</v>
      </c>
      <c r="I461" s="59" t="s">
        <v>33</v>
      </c>
      <c r="J461" s="79">
        <f t="shared" si="28"/>
        <v>0</v>
      </c>
      <c r="K461" s="43" t="s">
        <v>82</v>
      </c>
      <c r="L461" s="44">
        <v>3.2</v>
      </c>
      <c r="M461" s="45">
        <v>60</v>
      </c>
      <c r="N461" s="45">
        <v>60</v>
      </c>
      <c r="O461" s="45">
        <v>3</v>
      </c>
      <c r="P461" s="536">
        <v>1.0800000000000001E-2</v>
      </c>
      <c r="Q461" s="47" t="s">
        <v>1425</v>
      </c>
      <c r="R461" s="83">
        <v>48054000</v>
      </c>
      <c r="S461" s="285" t="s">
        <v>1426</v>
      </c>
    </row>
    <row r="462" spans="1:19" ht="61.5" customHeight="1">
      <c r="A462" s="112">
        <v>106353</v>
      </c>
      <c r="B462" s="37" t="s">
        <v>1427</v>
      </c>
      <c r="C462" s="38" t="s">
        <v>504</v>
      </c>
      <c r="D462" s="40" t="s">
        <v>30</v>
      </c>
      <c r="E462" s="58" t="s">
        <v>1428</v>
      </c>
      <c r="F462" s="38" t="s">
        <v>427</v>
      </c>
      <c r="G462" s="1038"/>
      <c r="H462" s="41">
        <v>34.5</v>
      </c>
      <c r="I462" s="59" t="s">
        <v>33</v>
      </c>
      <c r="J462" s="79">
        <f t="shared" si="28"/>
        <v>0</v>
      </c>
      <c r="K462" s="43" t="s">
        <v>82</v>
      </c>
      <c r="L462" s="44">
        <v>0.3</v>
      </c>
      <c r="M462" s="45">
        <v>19</v>
      </c>
      <c r="N462" s="45">
        <v>19</v>
      </c>
      <c r="O462" s="45">
        <v>3</v>
      </c>
      <c r="P462" s="536">
        <v>1.1000000000000001E-3</v>
      </c>
      <c r="Q462" s="47" t="s">
        <v>1429</v>
      </c>
      <c r="R462" s="83">
        <v>48232000</v>
      </c>
      <c r="S462" s="285" t="s">
        <v>1430</v>
      </c>
    </row>
    <row r="463" spans="1:19" ht="51.75" customHeight="1">
      <c r="A463" s="116">
        <v>106354</v>
      </c>
      <c r="B463" s="49" t="s">
        <v>1431</v>
      </c>
      <c r="C463" s="38" t="s">
        <v>504</v>
      </c>
      <c r="D463" s="52" t="s">
        <v>30</v>
      </c>
      <c r="E463" s="58" t="s">
        <v>1432</v>
      </c>
      <c r="F463" s="38" t="s">
        <v>427</v>
      </c>
      <c r="G463" s="1038"/>
      <c r="H463" s="53">
        <v>24</v>
      </c>
      <c r="I463" s="97" t="s">
        <v>33</v>
      </c>
      <c r="J463" s="79">
        <f t="shared" si="28"/>
        <v>0</v>
      </c>
      <c r="K463" s="43" t="s">
        <v>82</v>
      </c>
      <c r="L463" s="44">
        <v>0.2</v>
      </c>
      <c r="M463" s="45">
        <v>16</v>
      </c>
      <c r="N463" s="45">
        <v>16</v>
      </c>
      <c r="O463" s="45">
        <v>3</v>
      </c>
      <c r="P463" s="536">
        <v>8.0000000000000004E-4</v>
      </c>
      <c r="Q463" s="54" t="s">
        <v>1433</v>
      </c>
      <c r="R463" s="276">
        <v>48232000</v>
      </c>
      <c r="S463" s="285" t="s">
        <v>1430</v>
      </c>
    </row>
    <row r="464" spans="1:19" ht="141.75">
      <c r="A464" s="112">
        <v>106494</v>
      </c>
      <c r="B464" s="37" t="s">
        <v>1434</v>
      </c>
      <c r="C464" s="40" t="s">
        <v>76</v>
      </c>
      <c r="D464" s="40" t="s">
        <v>30</v>
      </c>
      <c r="E464" s="99" t="s">
        <v>1435</v>
      </c>
      <c r="F464" s="38" t="s">
        <v>427</v>
      </c>
      <c r="G464" s="1038"/>
      <c r="H464" s="41">
        <v>328.8</v>
      </c>
      <c r="I464" s="59" t="s">
        <v>33</v>
      </c>
      <c r="J464" s="79">
        <f t="shared" si="28"/>
        <v>0</v>
      </c>
      <c r="K464" s="43" t="s">
        <v>82</v>
      </c>
      <c r="L464" s="44">
        <v>0.5</v>
      </c>
      <c r="M464" s="45">
        <v>7</v>
      </c>
      <c r="N464" s="45">
        <v>4</v>
      </c>
      <c r="O464" s="45">
        <v>19</v>
      </c>
      <c r="P464" s="536">
        <v>5.3200000000000003E-4</v>
      </c>
      <c r="Q464" s="47" t="s">
        <v>1436</v>
      </c>
      <c r="R464" s="83">
        <v>90251900</v>
      </c>
      <c r="S464" s="285" t="s">
        <v>1437</v>
      </c>
    </row>
    <row r="465" spans="1:19" ht="158.25" customHeight="1">
      <c r="A465" s="36">
        <v>106063</v>
      </c>
      <c r="B465" s="13" t="s">
        <v>1438</v>
      </c>
      <c r="C465" s="38" t="s">
        <v>76</v>
      </c>
      <c r="D465" s="40" t="s">
        <v>30</v>
      </c>
      <c r="E465" s="58" t="s">
        <v>1439</v>
      </c>
      <c r="F465" s="38" t="s">
        <v>427</v>
      </c>
      <c r="G465" s="1038"/>
      <c r="H465" s="41">
        <v>273.7</v>
      </c>
      <c r="I465" s="59" t="s">
        <v>33</v>
      </c>
      <c r="J465" s="42">
        <f t="shared" si="28"/>
        <v>0</v>
      </c>
      <c r="K465" s="43" t="s">
        <v>82</v>
      </c>
      <c r="L465" s="44">
        <v>0.2</v>
      </c>
      <c r="M465" s="46">
        <v>13</v>
      </c>
      <c r="N465" s="46">
        <v>9</v>
      </c>
      <c r="O465" s="46">
        <v>4</v>
      </c>
      <c r="P465" s="536">
        <v>4.6799999999999999E-4</v>
      </c>
      <c r="Q465" s="47" t="s">
        <v>1440</v>
      </c>
      <c r="R465" s="83">
        <v>90251900</v>
      </c>
      <c r="S465" s="285" t="s">
        <v>1441</v>
      </c>
    </row>
    <row r="466" spans="1:19" ht="47.25">
      <c r="A466" s="36">
        <v>106084</v>
      </c>
      <c r="B466" s="37" t="s">
        <v>1442</v>
      </c>
      <c r="C466" s="40" t="s">
        <v>76</v>
      </c>
      <c r="D466" s="40" t="s">
        <v>30</v>
      </c>
      <c r="E466" s="58" t="s">
        <v>1443</v>
      </c>
      <c r="F466" s="38" t="s">
        <v>427</v>
      </c>
      <c r="G466" s="1038"/>
      <c r="H466" s="41">
        <v>2.8000000000000003</v>
      </c>
      <c r="I466" s="59" t="s">
        <v>33</v>
      </c>
      <c r="J466" s="79">
        <f t="shared" si="28"/>
        <v>0</v>
      </c>
      <c r="K466" s="43" t="s">
        <v>82</v>
      </c>
      <c r="L466" s="44">
        <v>0.8</v>
      </c>
      <c r="M466" s="45">
        <v>20</v>
      </c>
      <c r="N466" s="45">
        <v>20</v>
      </c>
      <c r="O466" s="45">
        <v>20</v>
      </c>
      <c r="P466" s="536">
        <v>8.0000000000000002E-3</v>
      </c>
      <c r="Q466" s="47" t="s">
        <v>1444</v>
      </c>
      <c r="R466" s="83">
        <v>40419000</v>
      </c>
      <c r="S466" s="285" t="s">
        <v>1445</v>
      </c>
    </row>
    <row r="467" spans="1:19" ht="63.75" thickBot="1">
      <c r="A467" s="48">
        <v>106086</v>
      </c>
      <c r="B467" s="49" t="s">
        <v>1446</v>
      </c>
      <c r="C467" s="52" t="s">
        <v>29</v>
      </c>
      <c r="D467" s="52" t="s">
        <v>30</v>
      </c>
      <c r="E467" s="55" t="s">
        <v>1447</v>
      </c>
      <c r="F467" s="38" t="s">
        <v>427</v>
      </c>
      <c r="G467" s="1038"/>
      <c r="H467" s="53">
        <v>34.75</v>
      </c>
      <c r="I467" s="97" t="s">
        <v>33</v>
      </c>
      <c r="J467" s="79">
        <f t="shared" si="28"/>
        <v>0</v>
      </c>
      <c r="K467" s="80" t="s">
        <v>82</v>
      </c>
      <c r="L467" s="81">
        <v>0.5</v>
      </c>
      <c r="M467" s="103">
        <v>18</v>
      </c>
      <c r="N467" s="103">
        <v>6</v>
      </c>
      <c r="O467" s="103">
        <v>8</v>
      </c>
      <c r="P467" s="663">
        <v>8.9999999999999998E-4</v>
      </c>
      <c r="Q467" s="54" t="s">
        <v>1448</v>
      </c>
      <c r="R467" s="276">
        <v>39269097</v>
      </c>
      <c r="S467" s="293" t="s">
        <v>1449</v>
      </c>
    </row>
    <row r="468" spans="1:19" s="26" customFormat="1" ht="45" customHeight="1" thickBot="1">
      <c r="A468" s="216" t="s">
        <v>1450</v>
      </c>
      <c r="B468" s="217"/>
      <c r="C468" s="217"/>
      <c r="D468" s="217"/>
      <c r="E468" s="217"/>
      <c r="F468" s="217"/>
      <c r="G468" s="218"/>
      <c r="H468" s="816"/>
      <c r="I468" s="217"/>
      <c r="J468" s="217"/>
      <c r="K468" s="217"/>
      <c r="L468" s="219"/>
      <c r="M468" s="219"/>
      <c r="N468" s="219"/>
      <c r="O468" s="219"/>
      <c r="P468" s="692"/>
      <c r="Q468" s="217"/>
      <c r="R468" s="217"/>
      <c r="S468" s="410"/>
    </row>
    <row r="469" spans="1:19" s="26" customFormat="1" ht="45" customHeight="1" thickBot="1">
      <c r="A469" s="405" t="s">
        <v>1451</v>
      </c>
      <c r="B469" s="406"/>
      <c r="C469" s="406"/>
      <c r="D469" s="406"/>
      <c r="E469" s="406"/>
      <c r="F469" s="406"/>
      <c r="G469" s="407"/>
      <c r="H469" s="817"/>
      <c r="I469" s="406"/>
      <c r="J469" s="406"/>
      <c r="K469" s="406"/>
      <c r="L469" s="408"/>
      <c r="M469" s="408"/>
      <c r="N469" s="408"/>
      <c r="O469" s="408"/>
      <c r="P469" s="693"/>
      <c r="Q469" s="406"/>
      <c r="R469" s="406"/>
      <c r="S469" s="409"/>
    </row>
    <row r="470" spans="1:19" ht="39.950000000000003" customHeight="1" thickBot="1">
      <c r="A470" s="401" t="s">
        <v>1452</v>
      </c>
      <c r="B470" s="240"/>
      <c r="C470" s="241"/>
      <c r="D470" s="241"/>
      <c r="E470" s="240"/>
      <c r="F470" s="242"/>
      <c r="G470" s="243"/>
      <c r="H470" s="812"/>
      <c r="I470" s="241"/>
      <c r="J470" s="241"/>
      <c r="K470" s="240"/>
      <c r="L470" s="241"/>
      <c r="M470" s="402"/>
      <c r="N470" s="402"/>
      <c r="O470" s="402"/>
      <c r="P470" s="672"/>
      <c r="Q470" s="242"/>
      <c r="R470" s="242"/>
      <c r="S470" s="403"/>
    </row>
    <row r="471" spans="1:19" ht="117" customHeight="1">
      <c r="A471" s="530">
        <v>106915</v>
      </c>
      <c r="B471" s="239" t="s">
        <v>1453</v>
      </c>
      <c r="C471" s="321" t="s">
        <v>1029</v>
      </c>
      <c r="D471" s="52" t="s">
        <v>30</v>
      </c>
      <c r="E471" s="55" t="s">
        <v>1454</v>
      </c>
      <c r="F471" s="38" t="s">
        <v>427</v>
      </c>
      <c r="G471" s="1038"/>
      <c r="H471" s="53">
        <v>40.1</v>
      </c>
      <c r="I471" s="97" t="s">
        <v>33</v>
      </c>
      <c r="J471" s="79">
        <f t="shared" ref="J471:J482" si="29">IF(I471="USD",H471*G471,H471*G471*1.3)</f>
        <v>0</v>
      </c>
      <c r="K471" s="322" t="s">
        <v>82</v>
      </c>
      <c r="L471" s="323">
        <v>1</v>
      </c>
      <c r="M471" s="324">
        <v>21</v>
      </c>
      <c r="N471" s="324">
        <v>12</v>
      </c>
      <c r="O471" s="325">
        <v>8.5</v>
      </c>
      <c r="P471" s="665">
        <v>2.1419999999999998E-3</v>
      </c>
      <c r="Q471" s="54" t="s">
        <v>1455</v>
      </c>
      <c r="R471" s="276">
        <v>63079093</v>
      </c>
      <c r="S471" s="294" t="s">
        <v>1456</v>
      </c>
    </row>
    <row r="472" spans="1:19" ht="31.5">
      <c r="A472" s="112">
        <v>106818</v>
      </c>
      <c r="B472" s="37" t="s">
        <v>1457</v>
      </c>
      <c r="C472" s="38" t="s">
        <v>504</v>
      </c>
      <c r="D472" s="98" t="s">
        <v>694</v>
      </c>
      <c r="E472" s="39" t="s">
        <v>1458</v>
      </c>
      <c r="F472" s="38" t="s">
        <v>427</v>
      </c>
      <c r="G472" s="1038"/>
      <c r="H472" s="41">
        <v>19.649999999999999</v>
      </c>
      <c r="I472" s="59" t="s">
        <v>33</v>
      </c>
      <c r="J472" s="79">
        <f t="shared" si="29"/>
        <v>0</v>
      </c>
      <c r="K472" s="43" t="s">
        <v>82</v>
      </c>
      <c r="L472" s="193">
        <v>0.7</v>
      </c>
      <c r="M472" s="194">
        <v>25</v>
      </c>
      <c r="N472" s="194">
        <v>13</v>
      </c>
      <c r="O472" s="194">
        <v>8</v>
      </c>
      <c r="P472" s="536">
        <v>2.5999999999999999E-3</v>
      </c>
      <c r="Q472" s="47" t="s">
        <v>1459</v>
      </c>
      <c r="R472" s="284">
        <v>40151200</v>
      </c>
      <c r="S472" s="285" t="s">
        <v>1460</v>
      </c>
    </row>
    <row r="473" spans="1:19" ht="39.950000000000003" customHeight="1">
      <c r="A473" s="112">
        <v>106819</v>
      </c>
      <c r="B473" s="37" t="s">
        <v>1461</v>
      </c>
      <c r="C473" s="38" t="s">
        <v>504</v>
      </c>
      <c r="D473" s="98" t="s">
        <v>694</v>
      </c>
      <c r="E473" s="39" t="s">
        <v>1462</v>
      </c>
      <c r="F473" s="38" t="s">
        <v>427</v>
      </c>
      <c r="G473" s="1038"/>
      <c r="H473" s="41">
        <v>19.649999999999999</v>
      </c>
      <c r="I473" s="59" t="s">
        <v>33</v>
      </c>
      <c r="J473" s="79">
        <f t="shared" si="29"/>
        <v>0</v>
      </c>
      <c r="K473" s="43" t="s">
        <v>82</v>
      </c>
      <c r="L473" s="193">
        <v>0.7</v>
      </c>
      <c r="M473" s="194">
        <v>25</v>
      </c>
      <c r="N473" s="194">
        <v>13</v>
      </c>
      <c r="O473" s="194">
        <v>8</v>
      </c>
      <c r="P473" s="536">
        <v>2.5999999999999999E-3</v>
      </c>
      <c r="Q473" s="47" t="s">
        <v>1463</v>
      </c>
      <c r="R473" s="284">
        <v>40151200</v>
      </c>
      <c r="S473" s="285" t="s">
        <v>1460</v>
      </c>
    </row>
    <row r="474" spans="1:19" ht="39.950000000000003" customHeight="1">
      <c r="A474" s="112">
        <v>106820</v>
      </c>
      <c r="B474" s="37" t="s">
        <v>1464</v>
      </c>
      <c r="C474" s="38" t="s">
        <v>504</v>
      </c>
      <c r="D474" s="98" t="s">
        <v>694</v>
      </c>
      <c r="E474" s="39" t="s">
        <v>1465</v>
      </c>
      <c r="F474" s="38" t="s">
        <v>427</v>
      </c>
      <c r="G474" s="1038"/>
      <c r="H474" s="41">
        <v>19.649999999999999</v>
      </c>
      <c r="I474" s="59" t="s">
        <v>33</v>
      </c>
      <c r="J474" s="79">
        <f t="shared" si="29"/>
        <v>0</v>
      </c>
      <c r="K474" s="43" t="s">
        <v>82</v>
      </c>
      <c r="L474" s="193">
        <v>0.7</v>
      </c>
      <c r="M474" s="194">
        <v>25</v>
      </c>
      <c r="N474" s="194">
        <v>25</v>
      </c>
      <c r="O474" s="194">
        <v>25</v>
      </c>
      <c r="P474" s="536">
        <v>2.5624999999999998E-2</v>
      </c>
      <c r="Q474" s="47" t="s">
        <v>1466</v>
      </c>
      <c r="R474" s="284">
        <v>40151200</v>
      </c>
      <c r="S474" s="285" t="s">
        <v>1460</v>
      </c>
    </row>
    <row r="475" spans="1:19" ht="110.25">
      <c r="A475" s="315">
        <v>106723</v>
      </c>
      <c r="B475" s="56" t="s">
        <v>1467</v>
      </c>
      <c r="C475" s="38" t="s">
        <v>1468</v>
      </c>
      <c r="D475" s="40" t="s">
        <v>30</v>
      </c>
      <c r="E475" s="58" t="s">
        <v>1469</v>
      </c>
      <c r="F475" s="38" t="s">
        <v>427</v>
      </c>
      <c r="G475" s="1038"/>
      <c r="H475" s="41">
        <v>501.25</v>
      </c>
      <c r="I475" s="59" t="s">
        <v>33</v>
      </c>
      <c r="J475" s="79">
        <f t="shared" si="29"/>
        <v>0</v>
      </c>
      <c r="K475" s="43" t="s">
        <v>82</v>
      </c>
      <c r="L475" s="44">
        <v>5</v>
      </c>
      <c r="M475" s="45">
        <v>33</v>
      </c>
      <c r="N475" s="45">
        <v>28</v>
      </c>
      <c r="O475" s="45">
        <v>40</v>
      </c>
      <c r="P475" s="536">
        <v>3.696E-2</v>
      </c>
      <c r="Q475" s="47" t="s">
        <v>1470</v>
      </c>
      <c r="R475" s="83">
        <v>62101098</v>
      </c>
      <c r="S475" s="285" t="s">
        <v>1471</v>
      </c>
    </row>
    <row r="476" spans="1:19" ht="110.25">
      <c r="A476" s="315">
        <v>106724</v>
      </c>
      <c r="B476" s="56" t="s">
        <v>1472</v>
      </c>
      <c r="C476" s="38" t="s">
        <v>1468</v>
      </c>
      <c r="D476" s="40" t="s">
        <v>30</v>
      </c>
      <c r="E476" s="58" t="s">
        <v>1473</v>
      </c>
      <c r="F476" s="38" t="s">
        <v>427</v>
      </c>
      <c r="G476" s="1038"/>
      <c r="H476" s="41">
        <v>501.25</v>
      </c>
      <c r="I476" s="59" t="s">
        <v>33</v>
      </c>
      <c r="J476" s="79">
        <f t="shared" si="29"/>
        <v>0</v>
      </c>
      <c r="K476" s="43" t="s">
        <v>82</v>
      </c>
      <c r="L476" s="44">
        <v>5</v>
      </c>
      <c r="M476" s="45">
        <v>37</v>
      </c>
      <c r="N476" s="45">
        <v>28</v>
      </c>
      <c r="O476" s="45">
        <v>35</v>
      </c>
      <c r="P476" s="536">
        <v>3.6260000000000001E-2</v>
      </c>
      <c r="Q476" s="47" t="s">
        <v>1470</v>
      </c>
      <c r="R476" s="83">
        <v>62101098</v>
      </c>
      <c r="S476" s="285" t="s">
        <v>1471</v>
      </c>
    </row>
    <row r="477" spans="1:19" ht="110.25">
      <c r="A477" s="315">
        <v>106725</v>
      </c>
      <c r="B477" s="56" t="s">
        <v>1474</v>
      </c>
      <c r="C477" s="40" t="s">
        <v>1468</v>
      </c>
      <c r="D477" s="40" t="s">
        <v>30</v>
      </c>
      <c r="E477" s="58" t="s">
        <v>1475</v>
      </c>
      <c r="F477" s="38" t="s">
        <v>427</v>
      </c>
      <c r="G477" s="1038"/>
      <c r="H477" s="41">
        <v>501.25</v>
      </c>
      <c r="I477" s="59" t="s">
        <v>33</v>
      </c>
      <c r="J477" s="79">
        <f t="shared" si="29"/>
        <v>0</v>
      </c>
      <c r="K477" s="43" t="s">
        <v>82</v>
      </c>
      <c r="L477" s="44">
        <v>5</v>
      </c>
      <c r="M477" s="45">
        <v>37</v>
      </c>
      <c r="N477" s="45">
        <v>28</v>
      </c>
      <c r="O477" s="45">
        <v>34</v>
      </c>
      <c r="P477" s="536">
        <v>3.5223999999999998E-2</v>
      </c>
      <c r="Q477" s="47" t="s">
        <v>1470</v>
      </c>
      <c r="R477" s="83">
        <v>62101098</v>
      </c>
      <c r="S477" s="285" t="s">
        <v>1471</v>
      </c>
    </row>
    <row r="478" spans="1:19" ht="47.25">
      <c r="A478" s="112">
        <v>106435</v>
      </c>
      <c r="B478" s="37" t="s">
        <v>1476</v>
      </c>
      <c r="C478" s="38" t="s">
        <v>1029</v>
      </c>
      <c r="D478" s="38" t="s">
        <v>694</v>
      </c>
      <c r="E478" s="58" t="s">
        <v>1477</v>
      </c>
      <c r="F478" s="38" t="s">
        <v>427</v>
      </c>
      <c r="G478" s="1038"/>
      <c r="H478" s="41">
        <v>72.100000000000009</v>
      </c>
      <c r="I478" s="59" t="s">
        <v>33</v>
      </c>
      <c r="J478" s="79">
        <f t="shared" si="29"/>
        <v>0</v>
      </c>
      <c r="K478" s="43" t="s">
        <v>82</v>
      </c>
      <c r="L478" s="44">
        <v>5.36</v>
      </c>
      <c r="M478" s="45">
        <v>39</v>
      </c>
      <c r="N478" s="45">
        <v>30</v>
      </c>
      <c r="O478" s="45">
        <v>37</v>
      </c>
      <c r="P478" s="536">
        <v>4.3290000000000002E-2</v>
      </c>
      <c r="Q478" s="47" t="s">
        <v>1478</v>
      </c>
      <c r="R478" s="83">
        <v>48185000</v>
      </c>
      <c r="S478" s="285" t="s">
        <v>1479</v>
      </c>
    </row>
    <row r="479" spans="1:19" ht="47.25">
      <c r="A479" s="112">
        <v>106436</v>
      </c>
      <c r="B479" s="37" t="s">
        <v>1480</v>
      </c>
      <c r="C479" s="38" t="s">
        <v>1029</v>
      </c>
      <c r="D479" s="38" t="s">
        <v>694</v>
      </c>
      <c r="E479" s="58" t="s">
        <v>1481</v>
      </c>
      <c r="F479" s="38" t="s">
        <v>427</v>
      </c>
      <c r="G479" s="1038"/>
      <c r="H479" s="41">
        <v>78.800000000000011</v>
      </c>
      <c r="I479" s="59" t="s">
        <v>33</v>
      </c>
      <c r="J479" s="79">
        <f t="shared" si="29"/>
        <v>0</v>
      </c>
      <c r="K479" s="43" t="s">
        <v>82</v>
      </c>
      <c r="L479" s="44">
        <v>4.8600000000000003</v>
      </c>
      <c r="M479" s="45">
        <v>39</v>
      </c>
      <c r="N479" s="45">
        <v>30</v>
      </c>
      <c r="O479" s="45">
        <v>37</v>
      </c>
      <c r="P479" s="536">
        <v>4.3290000000000002E-2</v>
      </c>
      <c r="Q479" s="47" t="s">
        <v>1482</v>
      </c>
      <c r="R479" s="83">
        <v>48185000</v>
      </c>
      <c r="S479" s="285" t="s">
        <v>1479</v>
      </c>
    </row>
    <row r="480" spans="1:19" ht="47.25">
      <c r="A480" s="112">
        <v>106437</v>
      </c>
      <c r="B480" s="37" t="s">
        <v>1483</v>
      </c>
      <c r="C480" s="38" t="s">
        <v>1029</v>
      </c>
      <c r="D480" s="38" t="s">
        <v>694</v>
      </c>
      <c r="E480" s="58" t="s">
        <v>1484</v>
      </c>
      <c r="F480" s="38" t="s">
        <v>427</v>
      </c>
      <c r="G480" s="1038"/>
      <c r="H480" s="41">
        <v>82.5</v>
      </c>
      <c r="I480" s="59" t="s">
        <v>33</v>
      </c>
      <c r="J480" s="79">
        <f t="shared" si="29"/>
        <v>0</v>
      </c>
      <c r="K480" s="43" t="s">
        <v>82</v>
      </c>
      <c r="L480" s="44">
        <v>5.5</v>
      </c>
      <c r="M480" s="45">
        <v>39</v>
      </c>
      <c r="N480" s="45">
        <v>30</v>
      </c>
      <c r="O480" s="45">
        <v>37</v>
      </c>
      <c r="P480" s="536">
        <v>4.3290000000000002E-2</v>
      </c>
      <c r="Q480" s="47" t="s">
        <v>1485</v>
      </c>
      <c r="R480" s="83">
        <v>48185000</v>
      </c>
      <c r="S480" s="285" t="s">
        <v>1479</v>
      </c>
    </row>
    <row r="481" spans="1:19" ht="78.75">
      <c r="A481" s="270">
        <v>106726</v>
      </c>
      <c r="B481" s="56" t="s">
        <v>1486</v>
      </c>
      <c r="C481" s="114" t="s">
        <v>1487</v>
      </c>
      <c r="D481" s="40" t="s">
        <v>30</v>
      </c>
      <c r="E481" s="58" t="s">
        <v>1488</v>
      </c>
      <c r="F481" s="38" t="s">
        <v>427</v>
      </c>
      <c r="G481" s="1038"/>
      <c r="H481" s="41">
        <v>213.25</v>
      </c>
      <c r="I481" s="59" t="s">
        <v>33</v>
      </c>
      <c r="J481" s="79">
        <f t="shared" si="29"/>
        <v>0</v>
      </c>
      <c r="K481" s="43" t="s">
        <v>82</v>
      </c>
      <c r="L481" s="44">
        <v>6.3</v>
      </c>
      <c r="M481" s="45">
        <v>39</v>
      </c>
      <c r="N481" s="45">
        <v>28</v>
      </c>
      <c r="O481" s="45">
        <v>39</v>
      </c>
      <c r="P481" s="536">
        <v>4.2588000000000001E-2</v>
      </c>
      <c r="Q481" s="47" t="s">
        <v>1489</v>
      </c>
      <c r="R481" s="83">
        <v>39262000</v>
      </c>
      <c r="S481" s="285" t="s">
        <v>1490</v>
      </c>
    </row>
    <row r="482" spans="1:19" ht="79.5" thickBot="1">
      <c r="A482" s="155">
        <v>106727</v>
      </c>
      <c r="B482" s="140" t="s">
        <v>1491</v>
      </c>
      <c r="C482" s="117" t="s">
        <v>456</v>
      </c>
      <c r="D482" s="52" t="s">
        <v>30</v>
      </c>
      <c r="E482" s="55" t="s">
        <v>1492</v>
      </c>
      <c r="F482" s="38" t="s">
        <v>427</v>
      </c>
      <c r="G482" s="1038"/>
      <c r="H482" s="53">
        <v>61.45</v>
      </c>
      <c r="I482" s="97" t="s">
        <v>33</v>
      </c>
      <c r="J482" s="79">
        <f t="shared" si="29"/>
        <v>0</v>
      </c>
      <c r="K482" s="80" t="s">
        <v>82</v>
      </c>
      <c r="L482" s="81">
        <v>4.5999999999999996</v>
      </c>
      <c r="M482" s="103">
        <v>34</v>
      </c>
      <c r="N482" s="103">
        <v>28</v>
      </c>
      <c r="O482" s="103">
        <v>50</v>
      </c>
      <c r="P482" s="663">
        <v>4.7600000000000003E-2</v>
      </c>
      <c r="Q482" s="54" t="s">
        <v>1493</v>
      </c>
      <c r="R482" s="276">
        <v>39262000</v>
      </c>
      <c r="S482" s="293" t="s">
        <v>1494</v>
      </c>
    </row>
    <row r="483" spans="1:19" s="26" customFormat="1" ht="45" customHeight="1" thickBot="1">
      <c r="A483" s="220" t="s">
        <v>1495</v>
      </c>
      <c r="B483" s="221"/>
      <c r="C483" s="221"/>
      <c r="D483" s="221"/>
      <c r="E483" s="221"/>
      <c r="F483" s="221"/>
      <c r="G483" s="222"/>
      <c r="H483" s="818"/>
      <c r="I483" s="221"/>
      <c r="J483" s="221"/>
      <c r="K483" s="221"/>
      <c r="L483" s="223"/>
      <c r="M483" s="223"/>
      <c r="N483" s="223"/>
      <c r="O483" s="223"/>
      <c r="P483" s="694"/>
      <c r="Q483" s="221"/>
      <c r="R483" s="221"/>
      <c r="S483" s="404"/>
    </row>
    <row r="484" spans="1:19" ht="39.950000000000003" customHeight="1" thickBot="1">
      <c r="A484" s="401" t="s">
        <v>1496</v>
      </c>
      <c r="B484" s="240"/>
      <c r="C484" s="241"/>
      <c r="D484" s="241"/>
      <c r="E484" s="240"/>
      <c r="F484" s="242"/>
      <c r="G484" s="243"/>
      <c r="H484" s="812"/>
      <c r="I484" s="241"/>
      <c r="J484" s="241"/>
      <c r="K484" s="240"/>
      <c r="L484" s="241"/>
      <c r="M484" s="402"/>
      <c r="N484" s="402"/>
      <c r="O484" s="402"/>
      <c r="P484" s="672"/>
      <c r="Q484" s="242"/>
      <c r="R484" s="242"/>
      <c r="S484" s="403"/>
    </row>
    <row r="485" spans="1:19" ht="141.75">
      <c r="A485" s="86">
        <v>106079</v>
      </c>
      <c r="B485" s="87" t="s">
        <v>1497</v>
      </c>
      <c r="C485" s="77" t="s">
        <v>76</v>
      </c>
      <c r="D485" s="77" t="s">
        <v>30</v>
      </c>
      <c r="E485" s="118" t="s">
        <v>1498</v>
      </c>
      <c r="F485" s="38" t="s">
        <v>427</v>
      </c>
      <c r="G485" s="1038"/>
      <c r="H485" s="90">
        <v>1866.3500000000001</v>
      </c>
      <c r="I485" s="169" t="s">
        <v>33</v>
      </c>
      <c r="J485" s="32">
        <f t="shared" ref="J485:J492" si="30">IF(I485="USD",H485*G485,H485*G485*1.3)</f>
        <v>0</v>
      </c>
      <c r="K485" s="322" t="s">
        <v>82</v>
      </c>
      <c r="L485" s="323">
        <v>4</v>
      </c>
      <c r="M485" s="324">
        <v>55</v>
      </c>
      <c r="N485" s="324">
        <v>46</v>
      </c>
      <c r="O485" s="324">
        <v>22</v>
      </c>
      <c r="P485" s="665">
        <v>5.5660000000000001E-2</v>
      </c>
      <c r="Q485" s="119" t="s">
        <v>1499</v>
      </c>
      <c r="R485" s="104">
        <v>90268020</v>
      </c>
      <c r="S485" s="294" t="s">
        <v>1500</v>
      </c>
    </row>
    <row r="486" spans="1:19" ht="110.25">
      <c r="A486" s="296">
        <v>106711</v>
      </c>
      <c r="B486" s="147" t="s">
        <v>1501</v>
      </c>
      <c r="C486" s="77" t="s">
        <v>76</v>
      </c>
      <c r="D486" s="77" t="s">
        <v>30</v>
      </c>
      <c r="E486" s="118" t="s">
        <v>1502</v>
      </c>
      <c r="F486" s="38" t="s">
        <v>427</v>
      </c>
      <c r="G486" s="1038"/>
      <c r="H486" s="819">
        <v>2696.8</v>
      </c>
      <c r="I486" s="59" t="s">
        <v>33</v>
      </c>
      <c r="J486" s="268">
        <f t="shared" si="30"/>
        <v>0</v>
      </c>
      <c r="K486" s="43" t="s">
        <v>82</v>
      </c>
      <c r="L486" s="44">
        <v>1.8</v>
      </c>
      <c r="M486" s="45">
        <v>47</v>
      </c>
      <c r="N486" s="45">
        <v>15</v>
      </c>
      <c r="O486" s="45">
        <v>12</v>
      </c>
      <c r="P486" s="679">
        <v>8.4600000000000005E-3</v>
      </c>
      <c r="Q486" s="119" t="s">
        <v>1503</v>
      </c>
      <c r="R486" s="104">
        <v>85394910</v>
      </c>
      <c r="S486" s="285" t="s">
        <v>1504</v>
      </c>
    </row>
    <row r="487" spans="1:19" ht="126">
      <c r="A487" s="270">
        <v>106745</v>
      </c>
      <c r="B487" s="56" t="s">
        <v>1505</v>
      </c>
      <c r="C487" s="38" t="s">
        <v>76</v>
      </c>
      <c r="D487" s="40" t="s">
        <v>30</v>
      </c>
      <c r="E487" s="58" t="s">
        <v>1506</v>
      </c>
      <c r="F487" s="38" t="s">
        <v>427</v>
      </c>
      <c r="G487" s="1038"/>
      <c r="H487" s="41">
        <v>651.45000000000005</v>
      </c>
      <c r="I487" s="59" t="s">
        <v>33</v>
      </c>
      <c r="J487" s="79">
        <f t="shared" si="30"/>
        <v>0</v>
      </c>
      <c r="K487" s="43" t="s">
        <v>82</v>
      </c>
      <c r="L487" s="44">
        <v>0.5</v>
      </c>
      <c r="M487" s="46">
        <v>6.5</v>
      </c>
      <c r="N487" s="46">
        <v>14.5</v>
      </c>
      <c r="O487" s="46">
        <v>0.5</v>
      </c>
      <c r="P487" s="536">
        <v>4.7125E-5</v>
      </c>
      <c r="Q487" s="47" t="s">
        <v>1507</v>
      </c>
      <c r="R487" s="295">
        <v>84799070</v>
      </c>
      <c r="S487" s="285" t="s">
        <v>1508</v>
      </c>
    </row>
    <row r="488" spans="1:19" ht="78.75">
      <c r="A488" s="155">
        <v>106722</v>
      </c>
      <c r="B488" s="140" t="s">
        <v>1509</v>
      </c>
      <c r="C488" s="50" t="s">
        <v>525</v>
      </c>
      <c r="D488" s="52" t="s">
        <v>425</v>
      </c>
      <c r="E488" s="55" t="s">
        <v>1510</v>
      </c>
      <c r="F488" s="28" t="s">
        <v>427</v>
      </c>
      <c r="G488" s="1038"/>
      <c r="H488" s="53">
        <v>148.75</v>
      </c>
      <c r="I488" s="97" t="s">
        <v>33</v>
      </c>
      <c r="J488" s="79">
        <f t="shared" si="30"/>
        <v>0</v>
      </c>
      <c r="K488" s="43" t="s">
        <v>82</v>
      </c>
      <c r="L488" s="44">
        <v>0.24</v>
      </c>
      <c r="M488" s="44">
        <v>28</v>
      </c>
      <c r="N488" s="44">
        <v>29</v>
      </c>
      <c r="O488" s="44">
        <v>32</v>
      </c>
      <c r="P488" s="536">
        <v>2.5984E-2</v>
      </c>
      <c r="Q488" s="54" t="s">
        <v>1511</v>
      </c>
      <c r="R488" s="295">
        <v>84799070</v>
      </c>
      <c r="S488" s="285" t="s">
        <v>1508</v>
      </c>
    </row>
    <row r="489" spans="1:19" ht="180" customHeight="1">
      <c r="A489" s="112">
        <v>106094</v>
      </c>
      <c r="B489" s="37" t="s">
        <v>1512</v>
      </c>
      <c r="C489" s="50" t="s">
        <v>76</v>
      </c>
      <c r="D489" s="40" t="s">
        <v>30</v>
      </c>
      <c r="E489" s="58" t="s">
        <v>1513</v>
      </c>
      <c r="F489" s="38" t="s">
        <v>427</v>
      </c>
      <c r="G489" s="1038"/>
      <c r="H489" s="41">
        <v>248.85000000000002</v>
      </c>
      <c r="I489" s="59" t="s">
        <v>33</v>
      </c>
      <c r="J489" s="79">
        <f t="shared" si="30"/>
        <v>0</v>
      </c>
      <c r="K489" s="43" t="s">
        <v>82</v>
      </c>
      <c r="L489" s="44">
        <v>2</v>
      </c>
      <c r="M489" s="45">
        <v>27</v>
      </c>
      <c r="N489" s="45">
        <v>12</v>
      </c>
      <c r="O489" s="45">
        <v>7</v>
      </c>
      <c r="P489" s="536">
        <v>2.2680000000000001E-3</v>
      </c>
      <c r="Q489" s="47" t="s">
        <v>1514</v>
      </c>
      <c r="R489" s="83">
        <v>30059099</v>
      </c>
      <c r="S489" s="285" t="s">
        <v>1515</v>
      </c>
    </row>
    <row r="490" spans="1:19" ht="39.950000000000003" customHeight="1">
      <c r="A490" s="36">
        <v>106349</v>
      </c>
      <c r="B490" s="37" t="s">
        <v>1516</v>
      </c>
      <c r="C490" s="50" t="s">
        <v>76</v>
      </c>
      <c r="D490" s="40" t="s">
        <v>30</v>
      </c>
      <c r="E490" s="58" t="s">
        <v>1517</v>
      </c>
      <c r="F490" s="38" t="s">
        <v>427</v>
      </c>
      <c r="G490" s="1038"/>
      <c r="H490" s="41">
        <v>8.1</v>
      </c>
      <c r="I490" s="59" t="s">
        <v>33</v>
      </c>
      <c r="J490" s="79">
        <f t="shared" si="30"/>
        <v>0</v>
      </c>
      <c r="K490" s="43" t="s">
        <v>82</v>
      </c>
      <c r="L490" s="44">
        <v>0.3</v>
      </c>
      <c r="M490" s="45">
        <v>20</v>
      </c>
      <c r="N490" s="45">
        <v>20</v>
      </c>
      <c r="O490" s="45">
        <v>25</v>
      </c>
      <c r="P490" s="536">
        <v>0.01</v>
      </c>
      <c r="Q490" s="47" t="s">
        <v>1518</v>
      </c>
      <c r="R490" s="83">
        <v>39269097</v>
      </c>
      <c r="S490" s="285" t="s">
        <v>1519</v>
      </c>
    </row>
    <row r="491" spans="1:19" ht="94.5">
      <c r="A491" s="270">
        <v>106728</v>
      </c>
      <c r="B491" s="56" t="s">
        <v>1520</v>
      </c>
      <c r="C491" s="113" t="s">
        <v>504</v>
      </c>
      <c r="D491" s="40" t="s">
        <v>30</v>
      </c>
      <c r="E491" s="58" t="s">
        <v>1521</v>
      </c>
      <c r="F491" s="38" t="s">
        <v>427</v>
      </c>
      <c r="G491" s="1038"/>
      <c r="H491" s="41">
        <v>97.300000000000011</v>
      </c>
      <c r="I491" s="59" t="s">
        <v>33</v>
      </c>
      <c r="J491" s="79">
        <f t="shared" si="30"/>
        <v>0</v>
      </c>
      <c r="K491" s="43" t="s">
        <v>82</v>
      </c>
      <c r="L491" s="44">
        <v>0.5</v>
      </c>
      <c r="M491" s="45">
        <v>23</v>
      </c>
      <c r="N491" s="45">
        <v>12</v>
      </c>
      <c r="O491" s="45">
        <v>9</v>
      </c>
      <c r="P491" s="536">
        <v>2.4840000000000001E-3</v>
      </c>
      <c r="Q491" s="47" t="s">
        <v>1522</v>
      </c>
      <c r="R491" s="83">
        <v>39239000</v>
      </c>
      <c r="S491" s="285" t="s">
        <v>1523</v>
      </c>
    </row>
    <row r="492" spans="1:19" ht="66" customHeight="1">
      <c r="A492" s="36">
        <v>106445</v>
      </c>
      <c r="B492" s="37" t="s">
        <v>1524</v>
      </c>
      <c r="C492" s="50" t="s">
        <v>76</v>
      </c>
      <c r="D492" s="40" t="s">
        <v>30</v>
      </c>
      <c r="E492" s="58" t="s">
        <v>1525</v>
      </c>
      <c r="F492" s="38" t="s">
        <v>427</v>
      </c>
      <c r="G492" s="1038"/>
      <c r="H492" s="41">
        <v>55.1</v>
      </c>
      <c r="I492" s="59" t="s">
        <v>33</v>
      </c>
      <c r="J492" s="79">
        <f t="shared" si="30"/>
        <v>0</v>
      </c>
      <c r="K492" s="43" t="s">
        <v>82</v>
      </c>
      <c r="L492" s="44">
        <v>2</v>
      </c>
      <c r="M492" s="45">
        <v>82</v>
      </c>
      <c r="N492" s="45">
        <v>37</v>
      </c>
      <c r="O492" s="45">
        <v>6</v>
      </c>
      <c r="P492" s="536">
        <v>1.8204000000000001E-2</v>
      </c>
      <c r="Q492" s="47" t="s">
        <v>1526</v>
      </c>
      <c r="R492" s="83">
        <v>39232990</v>
      </c>
      <c r="S492" s="285" t="s">
        <v>1527</v>
      </c>
    </row>
    <row r="493" spans="1:19" ht="63.75" thickBot="1">
      <c r="A493" s="530">
        <v>106409</v>
      </c>
      <c r="B493" s="239" t="s">
        <v>1528</v>
      </c>
      <c r="C493" s="52" t="s">
        <v>612</v>
      </c>
      <c r="D493" s="52" t="s">
        <v>30</v>
      </c>
      <c r="E493" s="55" t="s">
        <v>1529</v>
      </c>
      <c r="F493" s="38" t="s">
        <v>427</v>
      </c>
      <c r="G493" s="1038"/>
      <c r="H493" s="53">
        <v>11.450000000000001</v>
      </c>
      <c r="I493" s="97" t="s">
        <v>33</v>
      </c>
      <c r="J493" s="79">
        <f>IF(I493="USD",H493*G493,H493*G493*1.25)</f>
        <v>0</v>
      </c>
      <c r="K493" s="80" t="s">
        <v>82</v>
      </c>
      <c r="L493" s="81">
        <v>0.1</v>
      </c>
      <c r="M493" s="145">
        <v>15.5</v>
      </c>
      <c r="N493" s="145">
        <v>15.5</v>
      </c>
      <c r="O493" s="145">
        <v>19.5</v>
      </c>
      <c r="P493" s="663">
        <v>4.6848749999999998E-3</v>
      </c>
      <c r="Q493" s="54" t="s">
        <v>1530</v>
      </c>
      <c r="R493" s="276">
        <v>39239000</v>
      </c>
      <c r="S493" s="293" t="s">
        <v>1531</v>
      </c>
    </row>
    <row r="494" spans="1:19" ht="39.950000000000003" customHeight="1" thickBot="1">
      <c r="A494" s="248" t="s">
        <v>1532</v>
      </c>
      <c r="B494" s="225"/>
      <c r="C494" s="226"/>
      <c r="D494" s="226"/>
      <c r="E494" s="225"/>
      <c r="F494" s="227"/>
      <c r="G494" s="230"/>
      <c r="H494" s="808"/>
      <c r="I494" s="226"/>
      <c r="J494" s="226"/>
      <c r="K494" s="225"/>
      <c r="L494" s="226"/>
      <c r="M494" s="229"/>
      <c r="N494" s="229"/>
      <c r="O494" s="229"/>
      <c r="P494" s="662"/>
      <c r="Q494" s="227"/>
      <c r="R494" s="227"/>
      <c r="S494" s="328"/>
    </row>
    <row r="495" spans="1:19" ht="94.5">
      <c r="A495" s="112">
        <v>106821</v>
      </c>
      <c r="B495" s="37" t="s">
        <v>1533</v>
      </c>
      <c r="C495" s="38" t="s">
        <v>504</v>
      </c>
      <c r="D495" s="40" t="s">
        <v>432</v>
      </c>
      <c r="E495" s="58" t="s">
        <v>1534</v>
      </c>
      <c r="F495" s="38" t="s">
        <v>427</v>
      </c>
      <c r="G495" s="1038"/>
      <c r="H495" s="41">
        <v>43.2</v>
      </c>
      <c r="I495" s="59" t="s">
        <v>33</v>
      </c>
      <c r="J495" s="42">
        <f t="shared" ref="J495:J501" si="31">IF(I495="USD",H495*G495,H495*G495*1.3)</f>
        <v>0</v>
      </c>
      <c r="K495" s="43" t="s">
        <v>82</v>
      </c>
      <c r="L495" s="44">
        <v>2</v>
      </c>
      <c r="M495" s="45">
        <v>21</v>
      </c>
      <c r="N495" s="45">
        <v>29</v>
      </c>
      <c r="O495" s="45">
        <v>32</v>
      </c>
      <c r="P495" s="536">
        <v>1.9487999999999998E-2</v>
      </c>
      <c r="Q495" s="47" t="s">
        <v>1535</v>
      </c>
      <c r="R495" s="83">
        <v>28011000</v>
      </c>
      <c r="S495" s="285" t="s">
        <v>1536</v>
      </c>
    </row>
    <row r="496" spans="1:19" ht="63">
      <c r="A496" s="121">
        <v>106373</v>
      </c>
      <c r="B496" s="24" t="s">
        <v>1537</v>
      </c>
      <c r="C496" s="28" t="s">
        <v>76</v>
      </c>
      <c r="D496" s="40" t="s">
        <v>432</v>
      </c>
      <c r="E496" s="29" t="s">
        <v>1538</v>
      </c>
      <c r="F496" s="38" t="s">
        <v>427</v>
      </c>
      <c r="G496" s="1038"/>
      <c r="H496" s="31">
        <v>3.9000000000000004</v>
      </c>
      <c r="I496" s="169" t="s">
        <v>33</v>
      </c>
      <c r="J496" s="32">
        <f t="shared" si="31"/>
        <v>0</v>
      </c>
      <c r="K496" s="80" t="s">
        <v>82</v>
      </c>
      <c r="L496" s="81">
        <v>1.1000000000000001</v>
      </c>
      <c r="M496" s="103">
        <v>21</v>
      </c>
      <c r="N496" s="103">
        <v>29</v>
      </c>
      <c r="O496" s="103">
        <v>32</v>
      </c>
      <c r="P496" s="663">
        <v>1.95E-2</v>
      </c>
      <c r="Q496" s="35" t="s">
        <v>1539</v>
      </c>
      <c r="R496" s="250">
        <v>34012090</v>
      </c>
      <c r="S496" s="293" t="s">
        <v>1540</v>
      </c>
    </row>
    <row r="497" spans="1:19" ht="78.75">
      <c r="A497" s="112">
        <v>106374</v>
      </c>
      <c r="B497" s="37" t="s">
        <v>1541</v>
      </c>
      <c r="C497" s="38" t="s">
        <v>76</v>
      </c>
      <c r="D497" s="40" t="s">
        <v>425</v>
      </c>
      <c r="E497" s="58" t="s">
        <v>1542</v>
      </c>
      <c r="F497" s="38" t="s">
        <v>427</v>
      </c>
      <c r="G497" s="1038"/>
      <c r="H497" s="41">
        <v>8.2000000000000011</v>
      </c>
      <c r="I497" s="59" t="s">
        <v>33</v>
      </c>
      <c r="J497" s="42">
        <f t="shared" si="31"/>
        <v>0</v>
      </c>
      <c r="K497" s="43" t="s">
        <v>1543</v>
      </c>
      <c r="L497" s="44">
        <v>1.4</v>
      </c>
      <c r="M497" s="45">
        <v>21</v>
      </c>
      <c r="N497" s="45">
        <v>29</v>
      </c>
      <c r="O497" s="45">
        <v>32</v>
      </c>
      <c r="P497" s="536">
        <v>1.95E-2</v>
      </c>
      <c r="Q497" s="47" t="s">
        <v>1544</v>
      </c>
      <c r="R497" s="83">
        <v>38089490</v>
      </c>
      <c r="S497" s="285" t="s">
        <v>1545</v>
      </c>
    </row>
    <row r="498" spans="1:19" ht="47.25">
      <c r="A498" s="36">
        <v>106294</v>
      </c>
      <c r="B498" s="37" t="s">
        <v>1546</v>
      </c>
      <c r="C498" s="38" t="s">
        <v>76</v>
      </c>
      <c r="D498" s="40" t="s">
        <v>425</v>
      </c>
      <c r="E498" s="58" t="s">
        <v>1547</v>
      </c>
      <c r="F498" s="76" t="s">
        <v>427</v>
      </c>
      <c r="G498" s="1038"/>
      <c r="H498" s="41">
        <v>46.550000000000004</v>
      </c>
      <c r="I498" s="59" t="s">
        <v>33</v>
      </c>
      <c r="J498" s="79">
        <f t="shared" si="31"/>
        <v>0</v>
      </c>
      <c r="K498" s="43" t="s">
        <v>1548</v>
      </c>
      <c r="L498" s="44">
        <v>3.6</v>
      </c>
      <c r="M498" s="45">
        <v>21</v>
      </c>
      <c r="N498" s="46">
        <v>29</v>
      </c>
      <c r="O498" s="45">
        <v>32</v>
      </c>
      <c r="P498" s="536">
        <v>1.95E-2</v>
      </c>
      <c r="Q498" s="47" t="s">
        <v>1549</v>
      </c>
      <c r="R498" s="83">
        <v>38089490</v>
      </c>
      <c r="S498" s="285" t="s">
        <v>1550</v>
      </c>
    </row>
    <row r="499" spans="1:19" ht="49.5" customHeight="1">
      <c r="A499" s="112">
        <v>106371</v>
      </c>
      <c r="B499" s="37" t="s">
        <v>1551</v>
      </c>
      <c r="C499" s="38" t="s">
        <v>76</v>
      </c>
      <c r="D499" s="40" t="s">
        <v>425</v>
      </c>
      <c r="E499" s="58" t="s">
        <v>1552</v>
      </c>
      <c r="F499" s="76" t="s">
        <v>427</v>
      </c>
      <c r="G499" s="1038"/>
      <c r="H499" s="41">
        <v>35.200000000000003</v>
      </c>
      <c r="I499" s="59" t="s">
        <v>33</v>
      </c>
      <c r="J499" s="79">
        <f t="shared" si="31"/>
        <v>0</v>
      </c>
      <c r="K499" s="43" t="s">
        <v>1543</v>
      </c>
      <c r="L499" s="44">
        <v>5.0999999999999996</v>
      </c>
      <c r="M499" s="45">
        <v>21</v>
      </c>
      <c r="N499" s="45">
        <v>29</v>
      </c>
      <c r="O499" s="45">
        <v>32</v>
      </c>
      <c r="P499" s="536">
        <v>1.95E-2</v>
      </c>
      <c r="Q499" s="47" t="s">
        <v>1553</v>
      </c>
      <c r="R499" s="83">
        <v>38089490</v>
      </c>
      <c r="S499" s="285" t="s">
        <v>1554</v>
      </c>
    </row>
    <row r="500" spans="1:19" ht="104.25" customHeight="1">
      <c r="A500" s="270">
        <v>106747</v>
      </c>
      <c r="B500" s="56" t="s">
        <v>1555</v>
      </c>
      <c r="C500" s="38" t="s">
        <v>995</v>
      </c>
      <c r="D500" s="40" t="s">
        <v>30</v>
      </c>
      <c r="E500" s="58" t="s">
        <v>1556</v>
      </c>
      <c r="F500" s="38" t="s">
        <v>427</v>
      </c>
      <c r="G500" s="1038"/>
      <c r="H500" s="41">
        <v>10.3</v>
      </c>
      <c r="I500" s="59" t="s">
        <v>33</v>
      </c>
      <c r="J500" s="79">
        <f t="shared" si="31"/>
        <v>0</v>
      </c>
      <c r="K500" s="43" t="s">
        <v>82</v>
      </c>
      <c r="L500" s="44">
        <v>0.2</v>
      </c>
      <c r="M500" s="45">
        <v>20</v>
      </c>
      <c r="N500" s="45">
        <v>12</v>
      </c>
      <c r="O500" s="45">
        <v>25</v>
      </c>
      <c r="P500" s="536">
        <v>6.0000000000000001E-3</v>
      </c>
      <c r="Q500" s="47" t="s">
        <v>1557</v>
      </c>
      <c r="R500" s="83">
        <v>39269097</v>
      </c>
      <c r="S500" s="285" t="s">
        <v>1558</v>
      </c>
    </row>
    <row r="501" spans="1:19" ht="87" customHeight="1" thickBot="1">
      <c r="A501" s="116">
        <v>106378</v>
      </c>
      <c r="B501" s="49" t="s">
        <v>1559</v>
      </c>
      <c r="C501" s="50" t="s">
        <v>76</v>
      </c>
      <c r="D501" s="52" t="s">
        <v>425</v>
      </c>
      <c r="E501" s="55" t="s">
        <v>1560</v>
      </c>
      <c r="F501" s="28" t="s">
        <v>427</v>
      </c>
      <c r="G501" s="1038"/>
      <c r="H501" s="53">
        <v>130.80000000000001</v>
      </c>
      <c r="I501" s="97" t="s">
        <v>33</v>
      </c>
      <c r="J501" s="79">
        <f t="shared" si="31"/>
        <v>0</v>
      </c>
      <c r="K501" s="80" t="s">
        <v>1561</v>
      </c>
      <c r="L501" s="81">
        <v>18</v>
      </c>
      <c r="M501" s="145">
        <v>105</v>
      </c>
      <c r="N501" s="103">
        <v>60</v>
      </c>
      <c r="O501" s="103">
        <v>32</v>
      </c>
      <c r="P501" s="663">
        <v>0.2016</v>
      </c>
      <c r="Q501" s="54" t="s">
        <v>1562</v>
      </c>
      <c r="R501" s="276">
        <v>34029090</v>
      </c>
      <c r="S501" s="293" t="s">
        <v>1563</v>
      </c>
    </row>
    <row r="502" spans="1:19" s="26" customFormat="1" ht="45" customHeight="1" thickBot="1">
      <c r="A502" s="220" t="s">
        <v>1564</v>
      </c>
      <c r="B502" s="221"/>
      <c r="C502" s="221"/>
      <c r="D502" s="221"/>
      <c r="E502" s="221"/>
      <c r="F502" s="221"/>
      <c r="G502" s="222"/>
      <c r="H502" s="818"/>
      <c r="I502" s="221"/>
      <c r="J502" s="221"/>
      <c r="K502" s="221"/>
      <c r="L502" s="223"/>
      <c r="M502" s="223"/>
      <c r="N502" s="223"/>
      <c r="O502" s="223"/>
      <c r="P502" s="694"/>
      <c r="Q502" s="221"/>
      <c r="R502" s="221"/>
      <c r="S502" s="404"/>
    </row>
    <row r="503" spans="1:19" ht="39.950000000000003" customHeight="1" thickBot="1">
      <c r="A503" s="401" t="s">
        <v>1565</v>
      </c>
      <c r="B503" s="240"/>
      <c r="C503" s="241"/>
      <c r="D503" s="241"/>
      <c r="E503" s="240"/>
      <c r="F503" s="242"/>
      <c r="G503" s="243"/>
      <c r="H503" s="812"/>
      <c r="I503" s="241"/>
      <c r="J503" s="241"/>
      <c r="K503" s="240"/>
      <c r="L503" s="241"/>
      <c r="M503" s="402"/>
      <c r="N503" s="402"/>
      <c r="O503" s="402"/>
      <c r="P503" s="672"/>
      <c r="Q503" s="242"/>
      <c r="R503" s="242"/>
      <c r="S503" s="403"/>
    </row>
    <row r="504" spans="1:19" ht="102" customHeight="1" thickBot="1">
      <c r="A504" s="270">
        <v>106331</v>
      </c>
      <c r="B504" s="56" t="s">
        <v>1566</v>
      </c>
      <c r="C504" s="38" t="s">
        <v>76</v>
      </c>
      <c r="D504" s="52" t="s">
        <v>112</v>
      </c>
      <c r="E504" s="58" t="s">
        <v>1567</v>
      </c>
      <c r="F504" s="76" t="s">
        <v>427</v>
      </c>
      <c r="G504" s="1038"/>
      <c r="H504" s="41">
        <v>63.2</v>
      </c>
      <c r="I504" s="59" t="s">
        <v>33</v>
      </c>
      <c r="J504" s="79">
        <f>IF(I504="USD",H504*G504,H504*G504*1.3)</f>
        <v>0</v>
      </c>
      <c r="K504" s="43" t="s">
        <v>439</v>
      </c>
      <c r="L504" s="44">
        <v>4</v>
      </c>
      <c r="M504" s="45">
        <v>45</v>
      </c>
      <c r="N504" s="45">
        <v>45</v>
      </c>
      <c r="O504" s="45">
        <v>40</v>
      </c>
      <c r="P504" s="536">
        <v>8.1000000000000003E-2</v>
      </c>
      <c r="Q504" s="47" t="s">
        <v>1568</v>
      </c>
      <c r="R504" s="83">
        <v>29071100</v>
      </c>
      <c r="S504" s="285" t="s">
        <v>1569</v>
      </c>
    </row>
    <row r="505" spans="1:19" ht="39.950000000000003" customHeight="1" thickBot="1">
      <c r="A505" s="248" t="s">
        <v>1570</v>
      </c>
      <c r="B505" s="225"/>
      <c r="C505" s="226"/>
      <c r="D505" s="226"/>
      <c r="E505" s="225"/>
      <c r="F505" s="227"/>
      <c r="G505" s="230"/>
      <c r="H505" s="808"/>
      <c r="I505" s="226"/>
      <c r="J505" s="226"/>
      <c r="K505" s="225"/>
      <c r="L505" s="226"/>
      <c r="M505" s="229"/>
      <c r="N505" s="229"/>
      <c r="O505" s="229"/>
      <c r="P505" s="662"/>
      <c r="Q505" s="227"/>
      <c r="R505" s="227"/>
      <c r="S505" s="328"/>
    </row>
    <row r="506" spans="1:19" ht="43.5" customHeight="1">
      <c r="A506" s="36">
        <v>106253</v>
      </c>
      <c r="B506" s="37" t="s">
        <v>1571</v>
      </c>
      <c r="C506" s="40" t="s">
        <v>1572</v>
      </c>
      <c r="D506" s="40" t="s">
        <v>30</v>
      </c>
      <c r="E506" s="58" t="s">
        <v>1573</v>
      </c>
      <c r="F506" s="38" t="s">
        <v>427</v>
      </c>
      <c r="G506" s="1038"/>
      <c r="H506" s="41">
        <v>58.45</v>
      </c>
      <c r="I506" s="59" t="s">
        <v>33</v>
      </c>
      <c r="J506" s="79">
        <f>IF(I506="USD",H506*G506,H506*G506*1.3)</f>
        <v>0</v>
      </c>
      <c r="K506" s="43" t="s">
        <v>82</v>
      </c>
      <c r="L506" s="44">
        <v>4.3</v>
      </c>
      <c r="M506" s="45">
        <v>61</v>
      </c>
      <c r="N506" s="45">
        <v>37</v>
      </c>
      <c r="O506" s="45">
        <v>52</v>
      </c>
      <c r="P506" s="536">
        <v>0.117364</v>
      </c>
      <c r="Q506" s="47" t="s">
        <v>1574</v>
      </c>
      <c r="R506" s="83">
        <v>39269097</v>
      </c>
      <c r="S506" s="285" t="s">
        <v>1575</v>
      </c>
    </row>
    <row r="507" spans="1:19" ht="78.75">
      <c r="A507" s="270">
        <v>106718</v>
      </c>
      <c r="B507" s="56" t="s">
        <v>1576</v>
      </c>
      <c r="C507" s="40" t="s">
        <v>525</v>
      </c>
      <c r="D507" s="40" t="s">
        <v>30</v>
      </c>
      <c r="E507" s="58" t="s">
        <v>1577</v>
      </c>
      <c r="F507" s="38" t="s">
        <v>427</v>
      </c>
      <c r="G507" s="1038"/>
      <c r="H507" s="41">
        <v>117.60000000000001</v>
      </c>
      <c r="I507" s="59" t="s">
        <v>33</v>
      </c>
      <c r="J507" s="79">
        <f>IF(I507="USD",H507*G507,H507*G507*1.3)</f>
        <v>0</v>
      </c>
      <c r="K507" s="43" t="s">
        <v>82</v>
      </c>
      <c r="L507" s="44">
        <v>2.1</v>
      </c>
      <c r="M507" s="45">
        <v>51</v>
      </c>
      <c r="N507" s="45">
        <v>43</v>
      </c>
      <c r="O507" s="45">
        <v>11</v>
      </c>
      <c r="P507" s="536">
        <v>2.4122999999999999E-2</v>
      </c>
      <c r="Q507" s="47" t="s">
        <v>1578</v>
      </c>
      <c r="R507" s="83">
        <v>48191000</v>
      </c>
      <c r="S507" s="285" t="s">
        <v>1579</v>
      </c>
    </row>
    <row r="508" spans="1:19" ht="79.5" thickBot="1">
      <c r="A508" s="36">
        <v>106256</v>
      </c>
      <c r="B508" s="37" t="s">
        <v>1580</v>
      </c>
      <c r="C508" s="40" t="s">
        <v>76</v>
      </c>
      <c r="D508" s="40" t="s">
        <v>30</v>
      </c>
      <c r="E508" s="58" t="s">
        <v>1581</v>
      </c>
      <c r="F508" s="38" t="s">
        <v>427</v>
      </c>
      <c r="G508" s="1038"/>
      <c r="H508" s="41">
        <v>71.600000000000009</v>
      </c>
      <c r="I508" s="59" t="s">
        <v>33</v>
      </c>
      <c r="J508" s="42">
        <f>IF(I508="USD",H508*G508,H508*G508*1.3)</f>
        <v>0</v>
      </c>
      <c r="K508" s="43" t="s">
        <v>82</v>
      </c>
      <c r="L508" s="44">
        <v>0.6</v>
      </c>
      <c r="M508" s="45">
        <v>15</v>
      </c>
      <c r="N508" s="45">
        <v>15</v>
      </c>
      <c r="O508" s="45">
        <v>30</v>
      </c>
      <c r="P508" s="536">
        <v>6.7499999999999999E-3</v>
      </c>
      <c r="Q508" s="47" t="s">
        <v>1582</v>
      </c>
      <c r="R508" s="83">
        <v>39269097</v>
      </c>
      <c r="S508" s="285" t="s">
        <v>1583</v>
      </c>
    </row>
    <row r="509" spans="1:19" s="26" customFormat="1" ht="45" customHeight="1" thickBot="1">
      <c r="A509" s="346" t="s">
        <v>1584</v>
      </c>
      <c r="B509" s="347"/>
      <c r="C509" s="347"/>
      <c r="D509" s="347"/>
      <c r="E509" s="347"/>
      <c r="F509" s="347"/>
      <c r="G509" s="348"/>
      <c r="H509" s="815"/>
      <c r="I509" s="347"/>
      <c r="J509" s="347"/>
      <c r="K509" s="347"/>
      <c r="L509" s="350"/>
      <c r="M509" s="350"/>
      <c r="N509" s="350"/>
      <c r="O509" s="350"/>
      <c r="P509" s="689"/>
      <c r="Q509" s="347"/>
      <c r="R509" s="347"/>
      <c r="S509" s="351"/>
    </row>
    <row r="510" spans="1:19" s="26" customFormat="1" ht="45" customHeight="1" thickBot="1">
      <c r="A510" s="352" t="s">
        <v>1585</v>
      </c>
      <c r="B510" s="353"/>
      <c r="C510" s="353"/>
      <c r="D510" s="353"/>
      <c r="E510" s="353"/>
      <c r="F510" s="353"/>
      <c r="G510" s="354"/>
      <c r="H510" s="813"/>
      <c r="I510" s="353"/>
      <c r="J510" s="353"/>
      <c r="K510" s="353"/>
      <c r="L510" s="356"/>
      <c r="M510" s="356"/>
      <c r="N510" s="356"/>
      <c r="O510" s="356"/>
      <c r="P510" s="684"/>
      <c r="Q510" s="353"/>
      <c r="R510" s="353"/>
      <c r="S510" s="357"/>
    </row>
    <row r="511" spans="1:19" ht="39.950000000000003" customHeight="1" thickBot="1">
      <c r="A511" s="248" t="s">
        <v>1586</v>
      </c>
      <c r="B511" s="225"/>
      <c r="C511" s="226"/>
      <c r="D511" s="226"/>
      <c r="E511" s="225"/>
      <c r="F511" s="227"/>
      <c r="G511" s="230"/>
      <c r="H511" s="808"/>
      <c r="I511" s="226"/>
      <c r="J511" s="226"/>
      <c r="K511" s="225"/>
      <c r="L511" s="226"/>
      <c r="M511" s="229"/>
      <c r="N511" s="229"/>
      <c r="O511" s="229"/>
      <c r="P511" s="662"/>
      <c r="Q511" s="227"/>
      <c r="R511" s="227"/>
      <c r="S511" s="328"/>
    </row>
    <row r="512" spans="1:19" ht="126">
      <c r="A512" s="296">
        <v>106707</v>
      </c>
      <c r="B512" s="147" t="s">
        <v>1587</v>
      </c>
      <c r="C512" s="111" t="s">
        <v>76</v>
      </c>
      <c r="D512" s="76" t="s">
        <v>30</v>
      </c>
      <c r="E512" s="118" t="s">
        <v>1588</v>
      </c>
      <c r="F512" s="38" t="s">
        <v>427</v>
      </c>
      <c r="G512" s="1038"/>
      <c r="H512" s="90">
        <v>761.15</v>
      </c>
      <c r="I512" s="91" t="s">
        <v>33</v>
      </c>
      <c r="J512" s="92">
        <f>IF(I512="USD",H512*G512,H512*G512*1.3)</f>
        <v>0</v>
      </c>
      <c r="K512" s="93" t="s">
        <v>1589</v>
      </c>
      <c r="L512" s="95">
        <v>15.3</v>
      </c>
      <c r="M512" s="94">
        <v>55</v>
      </c>
      <c r="N512" s="94">
        <v>28</v>
      </c>
      <c r="O512" s="94">
        <v>34</v>
      </c>
      <c r="P512" s="568">
        <v>5.2359999999999997E-2</v>
      </c>
      <c r="Q512" s="119" t="s">
        <v>1590</v>
      </c>
      <c r="R512" s="441">
        <v>85044030</v>
      </c>
      <c r="S512" s="442" t="s">
        <v>1591</v>
      </c>
    </row>
    <row r="513" spans="1:19" ht="99" customHeight="1">
      <c r="A513" s="155">
        <v>106708</v>
      </c>
      <c r="B513" s="140" t="s">
        <v>1592</v>
      </c>
      <c r="C513" s="50" t="s">
        <v>1410</v>
      </c>
      <c r="D513" s="50" t="s">
        <v>30</v>
      </c>
      <c r="E513" s="100" t="s">
        <v>1593</v>
      </c>
      <c r="F513" s="38" t="s">
        <v>427</v>
      </c>
      <c r="G513" s="1038"/>
      <c r="H513" s="53">
        <v>1749.3000000000002</v>
      </c>
      <c r="I513" s="97" t="s">
        <v>33</v>
      </c>
      <c r="J513" s="79">
        <f>IF(I513="USD",H513*G513,H513*G513*1.3)</f>
        <v>0</v>
      </c>
      <c r="K513" s="80" t="s">
        <v>1589</v>
      </c>
      <c r="L513" s="81">
        <v>14</v>
      </c>
      <c r="M513" s="103">
        <v>24</v>
      </c>
      <c r="N513" s="103">
        <v>16</v>
      </c>
      <c r="O513" s="103">
        <v>42</v>
      </c>
      <c r="P513" s="663">
        <v>1.6128E-2</v>
      </c>
      <c r="Q513" s="54" t="s">
        <v>1594</v>
      </c>
      <c r="R513" s="276">
        <v>85044030</v>
      </c>
      <c r="S513" s="290" t="s">
        <v>1591</v>
      </c>
    </row>
    <row r="514" spans="1:19" ht="144" customHeight="1">
      <c r="A514" s="270">
        <v>106709</v>
      </c>
      <c r="B514" s="56" t="s">
        <v>1595</v>
      </c>
      <c r="C514" s="40" t="s">
        <v>76</v>
      </c>
      <c r="D514" s="40" t="s">
        <v>30</v>
      </c>
      <c r="E514" s="58" t="s">
        <v>1596</v>
      </c>
      <c r="F514" s="38" t="s">
        <v>427</v>
      </c>
      <c r="G514" s="1038"/>
      <c r="H514" s="41">
        <v>1933.5500000000002</v>
      </c>
      <c r="I514" s="59" t="s">
        <v>33</v>
      </c>
      <c r="J514" s="42">
        <f>IF(I514="USD",H514*G514,H514*G514*1.3)</f>
        <v>0</v>
      </c>
      <c r="K514" s="43" t="s">
        <v>1589</v>
      </c>
      <c r="L514" s="44">
        <v>34.6</v>
      </c>
      <c r="M514" s="45">
        <v>52.6</v>
      </c>
      <c r="N514" s="45">
        <v>34</v>
      </c>
      <c r="O514" s="45">
        <v>48.5</v>
      </c>
      <c r="P514" s="536">
        <v>8.6737400000000006E-2</v>
      </c>
      <c r="Q514" s="47" t="s">
        <v>1597</v>
      </c>
      <c r="R514" s="83">
        <v>85044030</v>
      </c>
      <c r="S514" s="285" t="s">
        <v>1591</v>
      </c>
    </row>
    <row r="515" spans="1:19" ht="95.25" thickBot="1">
      <c r="A515" s="155">
        <v>106710</v>
      </c>
      <c r="B515" s="140" t="s">
        <v>1598</v>
      </c>
      <c r="C515" s="52" t="s">
        <v>978</v>
      </c>
      <c r="D515" s="52" t="s">
        <v>30</v>
      </c>
      <c r="E515" s="100" t="s">
        <v>1599</v>
      </c>
      <c r="F515" s="38" t="s">
        <v>427</v>
      </c>
      <c r="G515" s="1038"/>
      <c r="H515" s="53">
        <v>2364.8000000000002</v>
      </c>
      <c r="I515" s="97" t="s">
        <v>33</v>
      </c>
      <c r="J515" s="79">
        <f>IF(I515="USD",H515*G515,H515*G515*1.3)</f>
        <v>0</v>
      </c>
      <c r="K515" s="80" t="s">
        <v>1589</v>
      </c>
      <c r="L515" s="81">
        <v>44.5</v>
      </c>
      <c r="M515" s="103">
        <v>52.6</v>
      </c>
      <c r="N515" s="103">
        <v>34</v>
      </c>
      <c r="O515" s="103">
        <v>48.5</v>
      </c>
      <c r="P515" s="663">
        <v>8.6737400000000006E-2</v>
      </c>
      <c r="Q515" s="54" t="s">
        <v>1600</v>
      </c>
      <c r="R515" s="276">
        <v>85044030</v>
      </c>
      <c r="S515" s="293" t="s">
        <v>1591</v>
      </c>
    </row>
    <row r="516" spans="1:19" ht="39.950000000000003" customHeight="1" thickBot="1">
      <c r="A516" s="248" t="s">
        <v>1601</v>
      </c>
      <c r="B516" s="225"/>
      <c r="C516" s="226"/>
      <c r="D516" s="226"/>
      <c r="E516" s="225"/>
      <c r="F516" s="227"/>
      <c r="G516" s="230"/>
      <c r="H516" s="808"/>
      <c r="I516" s="226"/>
      <c r="J516" s="226"/>
      <c r="K516" s="225"/>
      <c r="L516" s="226"/>
      <c r="M516" s="229"/>
      <c r="N516" s="229"/>
      <c r="O516" s="229"/>
      <c r="P516" s="662"/>
      <c r="Q516" s="227"/>
      <c r="R516" s="227"/>
      <c r="S516" s="328"/>
    </row>
    <row r="517" spans="1:19" ht="240.75" customHeight="1" thickBot="1">
      <c r="A517" s="121">
        <v>106493</v>
      </c>
      <c r="B517" s="24" t="s">
        <v>1602</v>
      </c>
      <c r="C517" s="30" t="s">
        <v>76</v>
      </c>
      <c r="D517" s="30" t="s">
        <v>30</v>
      </c>
      <c r="E517" s="443" t="s">
        <v>1603</v>
      </c>
      <c r="F517" s="38" t="s">
        <v>427</v>
      </c>
      <c r="G517" s="1038"/>
      <c r="H517" s="31">
        <v>5375.6500000000005</v>
      </c>
      <c r="I517" s="169" t="s">
        <v>33</v>
      </c>
      <c r="J517" s="32">
        <f>IF(I517="USD",H517*G517,H517*G517*1.3)</f>
        <v>0</v>
      </c>
      <c r="K517" s="322" t="s">
        <v>82</v>
      </c>
      <c r="L517" s="444">
        <v>550</v>
      </c>
      <c r="M517" s="444">
        <v>170</v>
      </c>
      <c r="N517" s="444">
        <v>80</v>
      </c>
      <c r="O517" s="444">
        <v>120</v>
      </c>
      <c r="P517" s="699">
        <v>1.6319999999999999</v>
      </c>
      <c r="Q517" s="35" t="s">
        <v>1604</v>
      </c>
      <c r="R517" s="250">
        <v>85023980</v>
      </c>
      <c r="S517" s="313" t="s">
        <v>1605</v>
      </c>
    </row>
    <row r="518" spans="1:19" s="26" customFormat="1" ht="45" customHeight="1" thickBot="1">
      <c r="A518" s="220" t="s">
        <v>1606</v>
      </c>
      <c r="B518" s="221"/>
      <c r="C518" s="221"/>
      <c r="D518" s="221"/>
      <c r="E518" s="221"/>
      <c r="F518" s="221"/>
      <c r="G518" s="222"/>
      <c r="H518" s="818"/>
      <c r="I518" s="221"/>
      <c r="J518" s="221"/>
      <c r="K518" s="221"/>
      <c r="L518" s="223"/>
      <c r="M518" s="223"/>
      <c r="N518" s="223"/>
      <c r="O518" s="223"/>
      <c r="P518" s="694"/>
      <c r="Q518" s="221"/>
      <c r="R518" s="221"/>
      <c r="S518" s="404"/>
    </row>
    <row r="519" spans="1:19" ht="39.950000000000003" customHeight="1" thickBot="1">
      <c r="A519" s="401" t="s">
        <v>1607</v>
      </c>
      <c r="B519" s="240"/>
      <c r="C519" s="241"/>
      <c r="D519" s="241"/>
      <c r="E519" s="240"/>
      <c r="F519" s="242"/>
      <c r="G519" s="243"/>
      <c r="H519" s="812"/>
      <c r="I519" s="241"/>
      <c r="J519" s="241"/>
      <c r="K519" s="240"/>
      <c r="L519" s="241"/>
      <c r="M519" s="402"/>
      <c r="N519" s="402"/>
      <c r="O519" s="402"/>
      <c r="P519" s="672"/>
      <c r="Q519" s="242"/>
      <c r="R519" s="242"/>
      <c r="S519" s="403"/>
    </row>
    <row r="520" spans="1:19" ht="192.75" customHeight="1">
      <c r="A520" s="413">
        <v>106750</v>
      </c>
      <c r="B520" s="309" t="s">
        <v>1608</v>
      </c>
      <c r="C520" s="170" t="s">
        <v>76</v>
      </c>
      <c r="D520" s="111" t="s">
        <v>30</v>
      </c>
      <c r="E520" s="171" t="s">
        <v>1609</v>
      </c>
      <c r="F520" s="38" t="s">
        <v>427</v>
      </c>
      <c r="G520" s="1038"/>
      <c r="H520" s="172">
        <v>22181.15</v>
      </c>
      <c r="I520" s="122" t="s">
        <v>33</v>
      </c>
      <c r="J520" s="32">
        <f t="shared" ref="J520:J531" si="32">IF(I520="USD",H520*G520,H520*G520*1.3)</f>
        <v>0</v>
      </c>
      <c r="K520" s="93" t="s">
        <v>82</v>
      </c>
      <c r="L520" s="111">
        <v>196</v>
      </c>
      <c r="M520" s="111">
        <v>78</v>
      </c>
      <c r="N520" s="111">
        <v>94</v>
      </c>
      <c r="O520" s="111">
        <v>65</v>
      </c>
      <c r="P520" s="681">
        <v>0.47658</v>
      </c>
      <c r="Q520" s="119" t="s">
        <v>1610</v>
      </c>
      <c r="R520" s="281">
        <v>84192000</v>
      </c>
      <c r="S520" s="294" t="s">
        <v>1611</v>
      </c>
    </row>
    <row r="521" spans="1:19" ht="147" customHeight="1">
      <c r="A521" s="115">
        <v>106751</v>
      </c>
      <c r="B521" s="298" t="s">
        <v>1612</v>
      </c>
      <c r="C521" s="174" t="s">
        <v>995</v>
      </c>
      <c r="D521" s="114" t="s">
        <v>30</v>
      </c>
      <c r="E521" s="13" t="s">
        <v>1613</v>
      </c>
      <c r="F521" s="38" t="s">
        <v>427</v>
      </c>
      <c r="G521" s="1038"/>
      <c r="H521" s="175">
        <v>259.90000000000003</v>
      </c>
      <c r="I521" s="114" t="s">
        <v>33</v>
      </c>
      <c r="J521" s="79">
        <f t="shared" si="32"/>
        <v>0</v>
      </c>
      <c r="K521" s="43" t="s">
        <v>82</v>
      </c>
      <c r="L521" s="114">
        <v>15</v>
      </c>
      <c r="M521" s="38">
        <v>70</v>
      </c>
      <c r="N521" s="38">
        <v>50</v>
      </c>
      <c r="O521" s="38">
        <v>80</v>
      </c>
      <c r="P521" s="614">
        <v>0.28000000000000003</v>
      </c>
      <c r="Q521" s="47" t="s">
        <v>1614</v>
      </c>
      <c r="R521" s="157">
        <v>84202000</v>
      </c>
      <c r="S521" s="285" t="s">
        <v>1611</v>
      </c>
    </row>
    <row r="522" spans="1:19" ht="39.950000000000003" customHeight="1">
      <c r="A522" s="115">
        <v>106752</v>
      </c>
      <c r="B522" s="298" t="s">
        <v>1615</v>
      </c>
      <c r="C522" s="174" t="s">
        <v>76</v>
      </c>
      <c r="D522" s="114" t="s">
        <v>30</v>
      </c>
      <c r="E522" s="13" t="s">
        <v>1616</v>
      </c>
      <c r="F522" s="38" t="s">
        <v>427</v>
      </c>
      <c r="G522" s="1038"/>
      <c r="H522" s="175">
        <v>838.25</v>
      </c>
      <c r="I522" s="114" t="s">
        <v>33</v>
      </c>
      <c r="J522" s="79">
        <f t="shared" si="32"/>
        <v>0</v>
      </c>
      <c r="K522" s="43" t="s">
        <v>82</v>
      </c>
      <c r="L522" s="114">
        <v>1.5</v>
      </c>
      <c r="M522" s="38">
        <v>10</v>
      </c>
      <c r="N522" s="38">
        <v>30</v>
      </c>
      <c r="O522" s="38">
        <v>40</v>
      </c>
      <c r="P522" s="614">
        <v>1.2E-2</v>
      </c>
      <c r="Q522" s="47" t="s">
        <v>1617</v>
      </c>
      <c r="R522" s="157">
        <v>84212000</v>
      </c>
      <c r="S522" s="285" t="s">
        <v>1611</v>
      </c>
    </row>
    <row r="523" spans="1:19" ht="39.950000000000003" customHeight="1">
      <c r="A523" s="115">
        <v>106753</v>
      </c>
      <c r="B523" s="298" t="s">
        <v>1618</v>
      </c>
      <c r="C523" s="174" t="s">
        <v>76</v>
      </c>
      <c r="D523" s="114" t="s">
        <v>30</v>
      </c>
      <c r="E523" s="13" t="s">
        <v>1619</v>
      </c>
      <c r="F523" s="38" t="s">
        <v>427</v>
      </c>
      <c r="G523" s="1038"/>
      <c r="H523" s="175">
        <v>549.80000000000007</v>
      </c>
      <c r="I523" s="114" t="s">
        <v>33</v>
      </c>
      <c r="J523" s="79">
        <f t="shared" si="32"/>
        <v>0</v>
      </c>
      <c r="K523" s="43" t="s">
        <v>82</v>
      </c>
      <c r="L523" s="114">
        <v>3</v>
      </c>
      <c r="M523" s="38">
        <v>40</v>
      </c>
      <c r="N523" s="38">
        <v>10</v>
      </c>
      <c r="O523" s="38">
        <v>50</v>
      </c>
      <c r="P523" s="614">
        <v>0.02</v>
      </c>
      <c r="Q523" s="47" t="s">
        <v>1620</v>
      </c>
      <c r="R523" s="157">
        <v>84222000</v>
      </c>
      <c r="S523" s="285" t="s">
        <v>1611</v>
      </c>
    </row>
    <row r="524" spans="1:19" ht="94.5">
      <c r="A524" s="115">
        <v>106754</v>
      </c>
      <c r="B524" s="298" t="s">
        <v>1621</v>
      </c>
      <c r="C524" s="174" t="s">
        <v>76</v>
      </c>
      <c r="D524" s="114" t="s">
        <v>30</v>
      </c>
      <c r="E524" s="13" t="s">
        <v>1622</v>
      </c>
      <c r="F524" s="38" t="s">
        <v>427</v>
      </c>
      <c r="G524" s="1038"/>
      <c r="H524" s="175">
        <v>1259.5</v>
      </c>
      <c r="I524" s="114" t="s">
        <v>33</v>
      </c>
      <c r="J524" s="79">
        <f t="shared" si="32"/>
        <v>0</v>
      </c>
      <c r="K524" s="43" t="s">
        <v>82</v>
      </c>
      <c r="L524" s="114">
        <v>2</v>
      </c>
      <c r="M524" s="38">
        <v>20</v>
      </c>
      <c r="N524" s="38">
        <v>20</v>
      </c>
      <c r="O524" s="38">
        <v>10</v>
      </c>
      <c r="P524" s="614">
        <v>4.0000000000000001E-3</v>
      </c>
      <c r="Q524" s="47" t="s">
        <v>1623</v>
      </c>
      <c r="R524" s="157">
        <v>84232000</v>
      </c>
      <c r="S524" s="285" t="s">
        <v>1611</v>
      </c>
    </row>
    <row r="525" spans="1:19" ht="42" customHeight="1" thickBot="1">
      <c r="A525" s="311">
        <v>106490</v>
      </c>
      <c r="B525" s="303" t="s">
        <v>1624</v>
      </c>
      <c r="C525" s="312" t="s">
        <v>76</v>
      </c>
      <c r="D525" s="185" t="s">
        <v>30</v>
      </c>
      <c r="E525" s="14" t="s">
        <v>1625</v>
      </c>
      <c r="F525" s="304" t="s">
        <v>427</v>
      </c>
      <c r="G525" s="1038"/>
      <c r="H525" s="180">
        <v>4500</v>
      </c>
      <c r="I525" s="61" t="s">
        <v>33</v>
      </c>
      <c r="J525" s="62">
        <f t="shared" si="32"/>
        <v>0</v>
      </c>
      <c r="K525" s="184" t="s">
        <v>90</v>
      </c>
      <c r="L525" s="185" t="s">
        <v>30</v>
      </c>
      <c r="M525" s="185" t="s">
        <v>30</v>
      </c>
      <c r="N525" s="185" t="s">
        <v>30</v>
      </c>
      <c r="O525" s="185" t="s">
        <v>30</v>
      </c>
      <c r="P525" s="671" t="s">
        <v>30</v>
      </c>
      <c r="Q525" s="181" t="s">
        <v>30</v>
      </c>
      <c r="R525" s="282" t="s">
        <v>30</v>
      </c>
      <c r="S525" s="287"/>
    </row>
    <row r="526" spans="1:19" ht="175.5" customHeight="1">
      <c r="A526" s="309">
        <v>106808</v>
      </c>
      <c r="B526" s="309" t="s">
        <v>1626</v>
      </c>
      <c r="C526" s="170" t="s">
        <v>76</v>
      </c>
      <c r="D526" s="111" t="s">
        <v>30</v>
      </c>
      <c r="E526" s="171" t="s">
        <v>1627</v>
      </c>
      <c r="F526" s="38" t="s">
        <v>427</v>
      </c>
      <c r="G526" s="1038"/>
      <c r="H526" s="172">
        <v>22074.95</v>
      </c>
      <c r="I526" s="122" t="s">
        <v>33</v>
      </c>
      <c r="J526" s="32">
        <f t="shared" si="32"/>
        <v>0</v>
      </c>
      <c r="K526" s="93" t="s">
        <v>82</v>
      </c>
      <c r="L526" s="111">
        <v>196</v>
      </c>
      <c r="M526" s="111">
        <v>78</v>
      </c>
      <c r="N526" s="111">
        <v>94</v>
      </c>
      <c r="O526" s="111">
        <v>65</v>
      </c>
      <c r="P526" s="681">
        <v>0.47658</v>
      </c>
      <c r="Q526" s="119" t="s">
        <v>1628</v>
      </c>
      <c r="R526" s="281">
        <v>84192000</v>
      </c>
      <c r="S526" s="294" t="s">
        <v>1629</v>
      </c>
    </row>
    <row r="527" spans="1:19" ht="141.75">
      <c r="A527" s="298">
        <v>106809</v>
      </c>
      <c r="B527" s="298" t="s">
        <v>1630</v>
      </c>
      <c r="C527" s="174" t="s">
        <v>76</v>
      </c>
      <c r="D527" s="114" t="s">
        <v>30</v>
      </c>
      <c r="E527" s="13" t="s">
        <v>1613</v>
      </c>
      <c r="F527" s="38" t="s">
        <v>427</v>
      </c>
      <c r="G527" s="1038"/>
      <c r="H527" s="175">
        <v>723.90000000000009</v>
      </c>
      <c r="I527" s="114" t="s">
        <v>33</v>
      </c>
      <c r="J527" s="79">
        <f t="shared" si="32"/>
        <v>0</v>
      </c>
      <c r="K527" s="43" t="s">
        <v>82</v>
      </c>
      <c r="L527" s="114">
        <v>15</v>
      </c>
      <c r="M527" s="38">
        <v>70</v>
      </c>
      <c r="N527" s="38">
        <v>50</v>
      </c>
      <c r="O527" s="38">
        <v>80</v>
      </c>
      <c r="P527" s="614">
        <v>0.28000000000000003</v>
      </c>
      <c r="Q527" s="47" t="s">
        <v>1631</v>
      </c>
      <c r="R527" s="157">
        <v>84199015</v>
      </c>
      <c r="S527" s="285" t="s">
        <v>1629</v>
      </c>
    </row>
    <row r="528" spans="1:19" ht="39.950000000000003" customHeight="1">
      <c r="A528" s="298">
        <v>106810</v>
      </c>
      <c r="B528" s="298" t="s">
        <v>1632</v>
      </c>
      <c r="C528" s="174" t="s">
        <v>76</v>
      </c>
      <c r="D528" s="114" t="s">
        <v>30</v>
      </c>
      <c r="E528" s="13" t="s">
        <v>1633</v>
      </c>
      <c r="F528" s="38" t="s">
        <v>427</v>
      </c>
      <c r="G528" s="1038"/>
      <c r="H528" s="175">
        <v>530.6</v>
      </c>
      <c r="I528" s="114" t="s">
        <v>33</v>
      </c>
      <c r="J528" s="79">
        <f t="shared" si="32"/>
        <v>0</v>
      </c>
      <c r="K528" s="43" t="s">
        <v>82</v>
      </c>
      <c r="L528" s="114">
        <v>1.5</v>
      </c>
      <c r="M528" s="38">
        <v>10</v>
      </c>
      <c r="N528" s="38">
        <v>30</v>
      </c>
      <c r="O528" s="38">
        <v>40</v>
      </c>
      <c r="P528" s="614">
        <v>1.2E-2</v>
      </c>
      <c r="Q528" s="47" t="s">
        <v>1634</v>
      </c>
      <c r="R528" s="157">
        <v>84199015</v>
      </c>
      <c r="S528" s="285" t="s">
        <v>1629</v>
      </c>
    </row>
    <row r="529" spans="1:19" ht="39.950000000000003" customHeight="1">
      <c r="A529" s="298">
        <v>106811</v>
      </c>
      <c r="B529" s="298" t="s">
        <v>1635</v>
      </c>
      <c r="C529" s="174" t="s">
        <v>76</v>
      </c>
      <c r="D529" s="114" t="s">
        <v>30</v>
      </c>
      <c r="E529" s="13" t="s">
        <v>1636</v>
      </c>
      <c r="F529" s="38" t="s">
        <v>427</v>
      </c>
      <c r="G529" s="1038"/>
      <c r="H529" s="175">
        <v>513.1</v>
      </c>
      <c r="I529" s="114" t="s">
        <v>33</v>
      </c>
      <c r="J529" s="79">
        <f t="shared" si="32"/>
        <v>0</v>
      </c>
      <c r="K529" s="43" t="s">
        <v>82</v>
      </c>
      <c r="L529" s="114">
        <v>3</v>
      </c>
      <c r="M529" s="38">
        <v>40</v>
      </c>
      <c r="N529" s="38">
        <v>10</v>
      </c>
      <c r="O529" s="38">
        <v>50</v>
      </c>
      <c r="P529" s="614">
        <v>0.02</v>
      </c>
      <c r="Q529" s="47" t="s">
        <v>1637</v>
      </c>
      <c r="R529" s="157">
        <v>84199015</v>
      </c>
      <c r="S529" s="285" t="s">
        <v>1629</v>
      </c>
    </row>
    <row r="530" spans="1:19" ht="94.5">
      <c r="A530" s="298">
        <v>106812</v>
      </c>
      <c r="B530" s="298" t="s">
        <v>1638</v>
      </c>
      <c r="C530" s="174" t="s">
        <v>76</v>
      </c>
      <c r="D530" s="114" t="s">
        <v>30</v>
      </c>
      <c r="E530" s="13" t="s">
        <v>1639</v>
      </c>
      <c r="F530" s="38" t="s">
        <v>427</v>
      </c>
      <c r="G530" s="1038"/>
      <c r="H530" s="175">
        <v>1077.05</v>
      </c>
      <c r="I530" s="114" t="s">
        <v>33</v>
      </c>
      <c r="J530" s="79">
        <f t="shared" si="32"/>
        <v>0</v>
      </c>
      <c r="K530" s="43" t="s">
        <v>82</v>
      </c>
      <c r="L530" s="114">
        <v>2</v>
      </c>
      <c r="M530" s="38">
        <v>20</v>
      </c>
      <c r="N530" s="38">
        <v>20</v>
      </c>
      <c r="O530" s="38">
        <v>10</v>
      </c>
      <c r="P530" s="614">
        <v>4.0000000000000001E-3</v>
      </c>
      <c r="Q530" s="47" t="s">
        <v>1640</v>
      </c>
      <c r="R530" s="157">
        <v>84199015</v>
      </c>
      <c r="S530" s="285" t="s">
        <v>1629</v>
      </c>
    </row>
    <row r="531" spans="1:19" ht="42" customHeight="1" thickBot="1">
      <c r="A531" s="176">
        <v>106490</v>
      </c>
      <c r="B531" s="177" t="s">
        <v>1624</v>
      </c>
      <c r="C531" s="179" t="s">
        <v>76</v>
      </c>
      <c r="D531" s="117" t="s">
        <v>30</v>
      </c>
      <c r="E531" s="105" t="s">
        <v>1625</v>
      </c>
      <c r="F531" s="178" t="s">
        <v>427</v>
      </c>
      <c r="G531" s="1038"/>
      <c r="H531" s="190">
        <v>4500</v>
      </c>
      <c r="I531" s="52" t="s">
        <v>33</v>
      </c>
      <c r="J531" s="79">
        <f t="shared" si="32"/>
        <v>0</v>
      </c>
      <c r="K531" s="158" t="s">
        <v>90</v>
      </c>
      <c r="L531" s="117" t="s">
        <v>30</v>
      </c>
      <c r="M531" s="117" t="s">
        <v>30</v>
      </c>
      <c r="N531" s="117" t="s">
        <v>30</v>
      </c>
      <c r="O531" s="117" t="s">
        <v>30</v>
      </c>
      <c r="P531" s="680" t="s">
        <v>30</v>
      </c>
      <c r="Q531" s="186" t="s">
        <v>30</v>
      </c>
      <c r="R531" s="277" t="s">
        <v>30</v>
      </c>
      <c r="S531" s="291"/>
    </row>
    <row r="532" spans="1:19" ht="39.950000000000003" customHeight="1" thickBot="1">
      <c r="A532" s="248" t="s">
        <v>1641</v>
      </c>
      <c r="B532" s="225"/>
      <c r="C532" s="226"/>
      <c r="D532" s="226"/>
      <c r="E532" s="225"/>
      <c r="F532" s="227"/>
      <c r="G532" s="230"/>
      <c r="H532" s="808"/>
      <c r="I532" s="226"/>
      <c r="J532" s="226"/>
      <c r="K532" s="225"/>
      <c r="L532" s="226"/>
      <c r="M532" s="229"/>
      <c r="N532" s="229"/>
      <c r="O532" s="229"/>
      <c r="P532" s="662"/>
      <c r="Q532" s="227"/>
      <c r="R532" s="227"/>
      <c r="S532" s="328"/>
    </row>
    <row r="533" spans="1:19" ht="225" customHeight="1">
      <c r="A533" s="412">
        <v>106813</v>
      </c>
      <c r="B533" s="309" t="s">
        <v>1642</v>
      </c>
      <c r="C533" s="170" t="s">
        <v>76</v>
      </c>
      <c r="D533" s="111" t="s">
        <v>30</v>
      </c>
      <c r="E533" s="171" t="s">
        <v>1643</v>
      </c>
      <c r="F533" s="38" t="s">
        <v>427</v>
      </c>
      <c r="G533" s="1038"/>
      <c r="H533" s="172">
        <v>28770.65</v>
      </c>
      <c r="I533" s="122" t="s">
        <v>33</v>
      </c>
      <c r="J533" s="32">
        <f t="shared" ref="J533:J545" si="33">IF(I533="USD",H533*G533,H533*G533*1.3)</f>
        <v>0</v>
      </c>
      <c r="K533" s="93" t="s">
        <v>82</v>
      </c>
      <c r="L533" s="111">
        <v>150</v>
      </c>
      <c r="M533" s="111">
        <v>100</v>
      </c>
      <c r="N533" s="111">
        <v>80</v>
      </c>
      <c r="O533" s="111">
        <v>100</v>
      </c>
      <c r="P533" s="681">
        <v>0.8</v>
      </c>
      <c r="Q533" s="119" t="s">
        <v>1644</v>
      </c>
      <c r="R533" s="281">
        <v>84192000</v>
      </c>
      <c r="S533" s="294" t="s">
        <v>1629</v>
      </c>
    </row>
    <row r="534" spans="1:19" ht="110.25">
      <c r="A534" s="56">
        <v>106814</v>
      </c>
      <c r="B534" s="298" t="s">
        <v>1645</v>
      </c>
      <c r="C534" s="174" t="s">
        <v>76</v>
      </c>
      <c r="D534" s="114" t="s">
        <v>30</v>
      </c>
      <c r="E534" s="13" t="s">
        <v>1646</v>
      </c>
      <c r="F534" s="38" t="s">
        <v>427</v>
      </c>
      <c r="G534" s="1038"/>
      <c r="H534" s="175">
        <v>723.90000000000009</v>
      </c>
      <c r="I534" s="114" t="s">
        <v>33</v>
      </c>
      <c r="J534" s="79">
        <f t="shared" si="33"/>
        <v>0</v>
      </c>
      <c r="K534" s="43" t="s">
        <v>82</v>
      </c>
      <c r="L534" s="114">
        <v>15</v>
      </c>
      <c r="M534" s="38">
        <v>70</v>
      </c>
      <c r="N534" s="38">
        <v>50</v>
      </c>
      <c r="O534" s="38">
        <v>80</v>
      </c>
      <c r="P534" s="614">
        <v>0.28000000000000003</v>
      </c>
      <c r="Q534" s="47" t="s">
        <v>1647</v>
      </c>
      <c r="R534" s="157">
        <v>84199015</v>
      </c>
      <c r="S534" s="285" t="s">
        <v>1629</v>
      </c>
    </row>
    <row r="535" spans="1:19" ht="39.950000000000003" customHeight="1">
      <c r="A535" s="56">
        <v>106815</v>
      </c>
      <c r="B535" s="298" t="s">
        <v>1648</v>
      </c>
      <c r="C535" s="174" t="s">
        <v>76</v>
      </c>
      <c r="D535" s="114" t="s">
        <v>30</v>
      </c>
      <c r="E535" s="13" t="s">
        <v>1649</v>
      </c>
      <c r="F535" s="38" t="s">
        <v>427</v>
      </c>
      <c r="G535" s="1038"/>
      <c r="H535" s="175">
        <v>845.2</v>
      </c>
      <c r="I535" s="114" t="s">
        <v>33</v>
      </c>
      <c r="J535" s="79">
        <f t="shared" si="33"/>
        <v>0</v>
      </c>
      <c r="K535" s="43" t="s">
        <v>82</v>
      </c>
      <c r="L535" s="114">
        <v>1.5</v>
      </c>
      <c r="M535" s="38">
        <v>10</v>
      </c>
      <c r="N535" s="38">
        <v>30</v>
      </c>
      <c r="O535" s="38">
        <v>40</v>
      </c>
      <c r="P535" s="614">
        <v>1.2E-2</v>
      </c>
      <c r="Q535" s="47" t="s">
        <v>1650</v>
      </c>
      <c r="R535" s="157">
        <v>84199015</v>
      </c>
      <c r="S535" s="285" t="s">
        <v>1629</v>
      </c>
    </row>
    <row r="536" spans="1:19" ht="39.950000000000003" customHeight="1">
      <c r="A536" s="56">
        <v>106816</v>
      </c>
      <c r="B536" s="298" t="s">
        <v>1651</v>
      </c>
      <c r="C536" s="174" t="s">
        <v>76</v>
      </c>
      <c r="D536" s="114" t="s">
        <v>30</v>
      </c>
      <c r="E536" s="13" t="s">
        <v>1652</v>
      </c>
      <c r="F536" s="38" t="s">
        <v>427</v>
      </c>
      <c r="G536" s="1038"/>
      <c r="H536" s="175">
        <v>553.20000000000005</v>
      </c>
      <c r="I536" s="114" t="s">
        <v>33</v>
      </c>
      <c r="J536" s="79">
        <f t="shared" si="33"/>
        <v>0</v>
      </c>
      <c r="K536" s="43" t="s">
        <v>82</v>
      </c>
      <c r="L536" s="114">
        <v>3</v>
      </c>
      <c r="M536" s="38">
        <v>40</v>
      </c>
      <c r="N536" s="38">
        <v>10</v>
      </c>
      <c r="O536" s="38">
        <v>50</v>
      </c>
      <c r="P536" s="614">
        <v>0.02</v>
      </c>
      <c r="Q536" s="47" t="s">
        <v>1653</v>
      </c>
      <c r="R536" s="157">
        <v>84199015</v>
      </c>
      <c r="S536" s="285" t="s">
        <v>1629</v>
      </c>
    </row>
    <row r="537" spans="1:19" ht="94.5">
      <c r="A537" s="56">
        <v>106817</v>
      </c>
      <c r="B537" s="298" t="s">
        <v>1654</v>
      </c>
      <c r="C537" s="174" t="s">
        <v>76</v>
      </c>
      <c r="D537" s="114" t="s">
        <v>30</v>
      </c>
      <c r="E537" s="13" t="s">
        <v>1655</v>
      </c>
      <c r="F537" s="38" t="s">
        <v>427</v>
      </c>
      <c r="G537" s="1038"/>
      <c r="H537" s="175">
        <v>1077.05</v>
      </c>
      <c r="I537" s="114" t="s">
        <v>33</v>
      </c>
      <c r="J537" s="79">
        <f t="shared" si="33"/>
        <v>0</v>
      </c>
      <c r="K537" s="43" t="s">
        <v>82</v>
      </c>
      <c r="L537" s="114">
        <v>2</v>
      </c>
      <c r="M537" s="38">
        <v>20</v>
      </c>
      <c r="N537" s="38">
        <v>20</v>
      </c>
      <c r="O537" s="38">
        <v>10</v>
      </c>
      <c r="P537" s="614">
        <v>4.0000000000000001E-3</v>
      </c>
      <c r="Q537" s="47" t="s">
        <v>1656</v>
      </c>
      <c r="R537" s="157">
        <v>84199015</v>
      </c>
      <c r="S537" s="285" t="s">
        <v>1629</v>
      </c>
    </row>
    <row r="538" spans="1:19" ht="42" customHeight="1" thickBot="1">
      <c r="A538" s="311">
        <v>106490</v>
      </c>
      <c r="B538" s="303" t="s">
        <v>1624</v>
      </c>
      <c r="C538" s="312" t="s">
        <v>76</v>
      </c>
      <c r="D538" s="185" t="s">
        <v>30</v>
      </c>
      <c r="E538" s="14" t="s">
        <v>1625</v>
      </c>
      <c r="F538" s="304" t="s">
        <v>427</v>
      </c>
      <c r="G538" s="1038"/>
      <c r="H538" s="180">
        <v>4500</v>
      </c>
      <c r="I538" s="61" t="s">
        <v>33</v>
      </c>
      <c r="J538" s="62">
        <f t="shared" si="33"/>
        <v>0</v>
      </c>
      <c r="K538" s="184" t="s">
        <v>90</v>
      </c>
      <c r="L538" s="185" t="s">
        <v>30</v>
      </c>
      <c r="M538" s="185" t="s">
        <v>30</v>
      </c>
      <c r="N538" s="185" t="s">
        <v>30</v>
      </c>
      <c r="O538" s="185" t="s">
        <v>30</v>
      </c>
      <c r="P538" s="671" t="s">
        <v>30</v>
      </c>
      <c r="Q538" s="181" t="s">
        <v>30</v>
      </c>
      <c r="R538" s="282" t="s">
        <v>30</v>
      </c>
      <c r="S538" s="287"/>
    </row>
    <row r="539" spans="1:19" ht="223.5" customHeight="1">
      <c r="A539" s="314">
        <v>106824</v>
      </c>
      <c r="B539" s="308" t="s">
        <v>1657</v>
      </c>
      <c r="C539" s="182" t="s">
        <v>76</v>
      </c>
      <c r="D539" s="138" t="s">
        <v>30</v>
      </c>
      <c r="E539" s="183" t="s">
        <v>1658</v>
      </c>
      <c r="F539" s="38" t="s">
        <v>427</v>
      </c>
      <c r="G539" s="1038"/>
      <c r="H539" s="191">
        <v>22074.95</v>
      </c>
      <c r="I539" s="187" t="s">
        <v>33</v>
      </c>
      <c r="J539" s="148">
        <f t="shared" si="33"/>
        <v>0</v>
      </c>
      <c r="K539" s="33" t="s">
        <v>82</v>
      </c>
      <c r="L539" s="138">
        <v>50</v>
      </c>
      <c r="M539" s="138">
        <v>100</v>
      </c>
      <c r="N539" s="138">
        <v>80</v>
      </c>
      <c r="O539" s="138">
        <v>100</v>
      </c>
      <c r="P539" s="670">
        <v>0.8</v>
      </c>
      <c r="Q539" s="73" t="s">
        <v>1659</v>
      </c>
      <c r="R539" s="283">
        <v>84192000</v>
      </c>
      <c r="S539" s="294" t="s">
        <v>1660</v>
      </c>
    </row>
    <row r="540" spans="1:19" ht="110.25">
      <c r="A540" s="56">
        <v>106825</v>
      </c>
      <c r="B540" s="298" t="s">
        <v>1661</v>
      </c>
      <c r="C540" s="174" t="s">
        <v>76</v>
      </c>
      <c r="D540" s="114" t="s">
        <v>30</v>
      </c>
      <c r="E540" s="13" t="s">
        <v>1646</v>
      </c>
      <c r="F540" s="38" t="s">
        <v>427</v>
      </c>
      <c r="G540" s="1038"/>
      <c r="H540" s="175">
        <v>723.90000000000009</v>
      </c>
      <c r="I540" s="114" t="s">
        <v>33</v>
      </c>
      <c r="J540" s="79">
        <f t="shared" si="33"/>
        <v>0</v>
      </c>
      <c r="K540" s="43" t="s">
        <v>82</v>
      </c>
      <c r="L540" s="114">
        <v>15</v>
      </c>
      <c r="M540" s="38">
        <v>70</v>
      </c>
      <c r="N540" s="38">
        <v>50</v>
      </c>
      <c r="O540" s="38">
        <v>80</v>
      </c>
      <c r="P540" s="614">
        <v>0.28000000000000003</v>
      </c>
      <c r="Q540" s="47" t="s">
        <v>1662</v>
      </c>
      <c r="R540" s="157">
        <v>84199015</v>
      </c>
      <c r="S540" s="285" t="s">
        <v>1660</v>
      </c>
    </row>
    <row r="541" spans="1:19" ht="39.950000000000003" customHeight="1">
      <c r="A541" s="56">
        <v>106826</v>
      </c>
      <c r="B541" s="298" t="s">
        <v>1663</v>
      </c>
      <c r="C541" s="174" t="s">
        <v>76</v>
      </c>
      <c r="D541" s="114" t="s">
        <v>30</v>
      </c>
      <c r="E541" s="13" t="s">
        <v>1664</v>
      </c>
      <c r="F541" s="38" t="s">
        <v>427</v>
      </c>
      <c r="G541" s="1038"/>
      <c r="H541" s="175">
        <v>845.2</v>
      </c>
      <c r="I541" s="114" t="s">
        <v>33</v>
      </c>
      <c r="J541" s="79">
        <f t="shared" si="33"/>
        <v>0</v>
      </c>
      <c r="K541" s="43" t="s">
        <v>82</v>
      </c>
      <c r="L541" s="114">
        <v>1.5</v>
      </c>
      <c r="M541" s="38">
        <v>10</v>
      </c>
      <c r="N541" s="38">
        <v>30</v>
      </c>
      <c r="O541" s="38">
        <v>40</v>
      </c>
      <c r="P541" s="614">
        <v>1.2E-2</v>
      </c>
      <c r="Q541" s="47" t="s">
        <v>1665</v>
      </c>
      <c r="R541" s="157">
        <v>84199015</v>
      </c>
      <c r="S541" s="285" t="s">
        <v>1660</v>
      </c>
    </row>
    <row r="542" spans="1:19" ht="39.950000000000003" customHeight="1">
      <c r="A542" s="56">
        <v>106827</v>
      </c>
      <c r="B542" s="298" t="s">
        <v>1666</v>
      </c>
      <c r="C542" s="174" t="s">
        <v>76</v>
      </c>
      <c r="D542" s="114" t="s">
        <v>30</v>
      </c>
      <c r="E542" s="13" t="s">
        <v>1667</v>
      </c>
      <c r="F542" s="38" t="s">
        <v>427</v>
      </c>
      <c r="G542" s="1038"/>
      <c r="H542" s="175">
        <v>505.90000000000003</v>
      </c>
      <c r="I542" s="114" t="s">
        <v>33</v>
      </c>
      <c r="J542" s="79">
        <f t="shared" si="33"/>
        <v>0</v>
      </c>
      <c r="K542" s="43" t="s">
        <v>82</v>
      </c>
      <c r="L542" s="114">
        <v>3</v>
      </c>
      <c r="M542" s="38">
        <v>40</v>
      </c>
      <c r="N542" s="38">
        <v>10</v>
      </c>
      <c r="O542" s="38">
        <v>50</v>
      </c>
      <c r="P542" s="614">
        <v>0.02</v>
      </c>
      <c r="Q542" s="47" t="s">
        <v>1668</v>
      </c>
      <c r="R542" s="157">
        <v>84199015</v>
      </c>
      <c r="S542" s="285" t="s">
        <v>1660</v>
      </c>
    </row>
    <row r="543" spans="1:19" ht="94.5">
      <c r="A543" s="56">
        <v>106828</v>
      </c>
      <c r="B543" s="298" t="s">
        <v>1669</v>
      </c>
      <c r="C543" s="174" t="s">
        <v>76</v>
      </c>
      <c r="D543" s="114" t="s">
        <v>30</v>
      </c>
      <c r="E543" s="13" t="s">
        <v>1670</v>
      </c>
      <c r="F543" s="38" t="s">
        <v>427</v>
      </c>
      <c r="G543" s="1038"/>
      <c r="H543" s="175">
        <v>1077.05</v>
      </c>
      <c r="I543" s="114" t="s">
        <v>33</v>
      </c>
      <c r="J543" s="79">
        <f t="shared" si="33"/>
        <v>0</v>
      </c>
      <c r="K543" s="43" t="s">
        <v>82</v>
      </c>
      <c r="L543" s="114">
        <v>2</v>
      </c>
      <c r="M543" s="38">
        <v>20</v>
      </c>
      <c r="N543" s="38">
        <v>20</v>
      </c>
      <c r="O543" s="38">
        <v>10</v>
      </c>
      <c r="P543" s="614">
        <v>4.0000000000000001E-3</v>
      </c>
      <c r="Q543" s="47" t="s">
        <v>1671</v>
      </c>
      <c r="R543" s="157">
        <v>84199015</v>
      </c>
      <c r="S543" s="285" t="s">
        <v>1660</v>
      </c>
    </row>
    <row r="544" spans="1:19" ht="42" customHeight="1" thickBot="1">
      <c r="A544" s="176">
        <v>106490</v>
      </c>
      <c r="B544" s="177" t="s">
        <v>1624</v>
      </c>
      <c r="C544" s="179" t="s">
        <v>76</v>
      </c>
      <c r="D544" s="117" t="s">
        <v>30</v>
      </c>
      <c r="E544" s="105" t="s">
        <v>1625</v>
      </c>
      <c r="F544" s="178" t="s">
        <v>427</v>
      </c>
      <c r="G544" s="1038"/>
      <c r="H544" s="190">
        <v>4500</v>
      </c>
      <c r="I544" s="52" t="s">
        <v>33</v>
      </c>
      <c r="J544" s="79">
        <f t="shared" si="33"/>
        <v>0</v>
      </c>
      <c r="K544" s="158" t="s">
        <v>90</v>
      </c>
      <c r="L544" s="117" t="s">
        <v>30</v>
      </c>
      <c r="M544" s="117" t="s">
        <v>30</v>
      </c>
      <c r="N544" s="117" t="s">
        <v>30</v>
      </c>
      <c r="O544" s="117" t="s">
        <v>30</v>
      </c>
      <c r="P544" s="680" t="s">
        <v>30</v>
      </c>
      <c r="Q544" s="186" t="s">
        <v>30</v>
      </c>
      <c r="R544" s="277" t="s">
        <v>30</v>
      </c>
      <c r="S544" s="291"/>
    </row>
    <row r="545" spans="1:19" ht="130.5" customHeight="1" thickBot="1">
      <c r="A545" s="646">
        <v>106580</v>
      </c>
      <c r="B545" s="647" t="s">
        <v>1672</v>
      </c>
      <c r="C545" s="648" t="s">
        <v>76</v>
      </c>
      <c r="D545" s="649" t="s">
        <v>30</v>
      </c>
      <c r="E545" s="650" t="s">
        <v>1673</v>
      </c>
      <c r="F545" s="651" t="s">
        <v>427</v>
      </c>
      <c r="G545" s="1038"/>
      <c r="H545" s="652">
        <v>1905</v>
      </c>
      <c r="I545" s="653" t="s">
        <v>33</v>
      </c>
      <c r="J545" s="654">
        <f t="shared" si="33"/>
        <v>0</v>
      </c>
      <c r="K545" s="655" t="s">
        <v>82</v>
      </c>
      <c r="L545" s="653">
        <v>30</v>
      </c>
      <c r="M545" s="653">
        <v>40</v>
      </c>
      <c r="N545" s="653">
        <v>40</v>
      </c>
      <c r="O545" s="653">
        <v>50</v>
      </c>
      <c r="P545" s="695">
        <v>0.08</v>
      </c>
      <c r="Q545" s="656" t="s">
        <v>1674</v>
      </c>
      <c r="R545" s="657">
        <v>84148022</v>
      </c>
      <c r="S545" s="658" t="s">
        <v>1675</v>
      </c>
    </row>
    <row r="546" spans="1:19" ht="39.950000000000003" customHeight="1" thickBot="1">
      <c r="A546" s="248" t="s">
        <v>1676</v>
      </c>
      <c r="B546" s="225"/>
      <c r="C546" s="226"/>
      <c r="D546" s="226"/>
      <c r="E546" s="225"/>
      <c r="F546" s="227"/>
      <c r="G546" s="230"/>
      <c r="H546" s="808"/>
      <c r="I546" s="226"/>
      <c r="J546" s="226"/>
      <c r="K546" s="225"/>
      <c r="L546" s="226"/>
      <c r="M546" s="229"/>
      <c r="N546" s="229"/>
      <c r="O546" s="229"/>
      <c r="P546" s="662"/>
      <c r="Q546" s="227"/>
      <c r="R546" s="227"/>
      <c r="S546" s="328"/>
    </row>
    <row r="547" spans="1:19" ht="111" thickBot="1">
      <c r="A547" s="307">
        <v>106756</v>
      </c>
      <c r="B547" s="271" t="s">
        <v>1677</v>
      </c>
      <c r="C547" s="83" t="s">
        <v>76</v>
      </c>
      <c r="D547" s="40" t="s">
        <v>30</v>
      </c>
      <c r="E547" s="13" t="s">
        <v>1678</v>
      </c>
      <c r="F547" s="38" t="s">
        <v>427</v>
      </c>
      <c r="G547" s="1038"/>
      <c r="H547" s="41">
        <v>480.85</v>
      </c>
      <c r="I547" s="59" t="s">
        <v>33</v>
      </c>
      <c r="J547" s="79">
        <f>IF(I547="USD",H547*G547,H547*G547*1.3)</f>
        <v>0</v>
      </c>
      <c r="K547" s="43" t="s">
        <v>82</v>
      </c>
      <c r="L547" s="44">
        <v>0.5</v>
      </c>
      <c r="M547" s="45">
        <v>17</v>
      </c>
      <c r="N547" s="45">
        <v>14</v>
      </c>
      <c r="O547" s="45">
        <v>8</v>
      </c>
      <c r="P547" s="536">
        <v>1.9040000000000001E-3</v>
      </c>
      <c r="Q547" s="47" t="s">
        <v>1679</v>
      </c>
      <c r="R547" s="83">
        <v>90278011</v>
      </c>
      <c r="S547" s="313" t="s">
        <v>1680</v>
      </c>
    </row>
    <row r="548" spans="1:19" s="26" customFormat="1" ht="45" customHeight="1" thickBot="1">
      <c r="A548" s="220" t="s">
        <v>1681</v>
      </c>
      <c r="B548" s="221"/>
      <c r="C548" s="221"/>
      <c r="D548" s="221"/>
      <c r="E548" s="221"/>
      <c r="F548" s="221"/>
      <c r="G548" s="222"/>
      <c r="H548" s="818"/>
      <c r="I548" s="221"/>
      <c r="J548" s="221"/>
      <c r="K548" s="221"/>
      <c r="L548" s="223"/>
      <c r="M548" s="223"/>
      <c r="N548" s="223"/>
      <c r="O548" s="223"/>
      <c r="P548" s="694"/>
      <c r="Q548" s="221"/>
      <c r="R548" s="221"/>
      <c r="S548" s="404"/>
    </row>
    <row r="549" spans="1:19" ht="39.950000000000003" customHeight="1" thickBot="1">
      <c r="A549" s="248" t="s">
        <v>1682</v>
      </c>
      <c r="B549" s="225"/>
      <c r="C549" s="226"/>
      <c r="D549" s="226"/>
      <c r="E549" s="225"/>
      <c r="F549" s="227"/>
      <c r="G549" s="230"/>
      <c r="H549" s="808"/>
      <c r="I549" s="226"/>
      <c r="J549" s="226"/>
      <c r="K549" s="225"/>
      <c r="L549" s="226"/>
      <c r="M549" s="229"/>
      <c r="N549" s="229"/>
      <c r="O549" s="229"/>
      <c r="P549" s="662"/>
      <c r="Q549" s="227"/>
      <c r="R549" s="227"/>
      <c r="S549" s="328"/>
    </row>
    <row r="550" spans="1:19" ht="348" customHeight="1">
      <c r="A550" s="309">
        <v>106784</v>
      </c>
      <c r="B550" s="309" t="s">
        <v>1683</v>
      </c>
      <c r="C550" s="398" t="s">
        <v>76</v>
      </c>
      <c r="D550" s="111" t="s">
        <v>30</v>
      </c>
      <c r="E550" s="87" t="s">
        <v>1684</v>
      </c>
      <c r="F550" s="38" t="s">
        <v>427</v>
      </c>
      <c r="G550" s="1038"/>
      <c r="H550" s="172">
        <v>15643.550000000001</v>
      </c>
      <c r="I550" s="111" t="s">
        <v>33</v>
      </c>
      <c r="J550" s="92">
        <f t="shared" ref="J550:J576" si="34">IF(I550="USD",H550*G550,H550*G550*1.3)</f>
        <v>0</v>
      </c>
      <c r="K550" s="93" t="s">
        <v>814</v>
      </c>
      <c r="L550" s="111">
        <v>270</v>
      </c>
      <c r="M550" s="76">
        <v>90</v>
      </c>
      <c r="N550" s="76">
        <v>152</v>
      </c>
      <c r="O550" s="76">
        <v>230</v>
      </c>
      <c r="P550" s="681">
        <v>3.1463999999999999</v>
      </c>
      <c r="Q550" s="399" t="s">
        <v>1685</v>
      </c>
      <c r="R550" s="281">
        <v>90189084</v>
      </c>
      <c r="S550" s="294" t="s">
        <v>1686</v>
      </c>
    </row>
    <row r="551" spans="1:19" ht="159.75" customHeight="1">
      <c r="A551" s="298">
        <v>106785</v>
      </c>
      <c r="B551" s="298" t="s">
        <v>1687</v>
      </c>
      <c r="C551" s="188" t="s">
        <v>76</v>
      </c>
      <c r="D551" s="114" t="s">
        <v>30</v>
      </c>
      <c r="E551" s="13" t="s">
        <v>1688</v>
      </c>
      <c r="F551" s="38" t="s">
        <v>427</v>
      </c>
      <c r="G551" s="1038"/>
      <c r="H551" s="175">
        <v>1591.4</v>
      </c>
      <c r="I551" s="114" t="s">
        <v>33</v>
      </c>
      <c r="J551" s="42">
        <f t="shared" si="34"/>
        <v>0</v>
      </c>
      <c r="K551" s="43" t="s">
        <v>82</v>
      </c>
      <c r="L551" s="114">
        <v>5</v>
      </c>
      <c r="M551" s="114">
        <v>30</v>
      </c>
      <c r="N551" s="114">
        <v>21</v>
      </c>
      <c r="O551" s="114">
        <v>62</v>
      </c>
      <c r="P551" s="614">
        <v>3.9059999999999997E-2</v>
      </c>
      <c r="Q551" s="189" t="s">
        <v>1689</v>
      </c>
      <c r="R551" s="157">
        <v>90189084</v>
      </c>
      <c r="S551" s="285" t="s">
        <v>1686</v>
      </c>
    </row>
    <row r="552" spans="1:19" ht="167.25" customHeight="1">
      <c r="A552" s="56">
        <v>106786</v>
      </c>
      <c r="B552" s="56" t="s">
        <v>1690</v>
      </c>
      <c r="C552" s="188" t="s">
        <v>76</v>
      </c>
      <c r="D552" s="114" t="s">
        <v>30</v>
      </c>
      <c r="E552" s="13" t="s">
        <v>1691</v>
      </c>
      <c r="F552" s="38" t="s">
        <v>427</v>
      </c>
      <c r="G552" s="1038"/>
      <c r="H552" s="175">
        <v>1591.4</v>
      </c>
      <c r="I552" s="114" t="s">
        <v>33</v>
      </c>
      <c r="J552" s="42">
        <f t="shared" si="34"/>
        <v>0</v>
      </c>
      <c r="K552" s="43" t="s">
        <v>82</v>
      </c>
      <c r="L552" s="114">
        <v>5</v>
      </c>
      <c r="M552" s="114">
        <v>30</v>
      </c>
      <c r="N552" s="114">
        <v>21</v>
      </c>
      <c r="O552" s="114">
        <v>62</v>
      </c>
      <c r="P552" s="614">
        <v>3.9059999999999997E-2</v>
      </c>
      <c r="Q552" s="189" t="s">
        <v>1689</v>
      </c>
      <c r="R552" s="157">
        <v>90189084</v>
      </c>
      <c r="S552" s="285" t="s">
        <v>1686</v>
      </c>
    </row>
    <row r="553" spans="1:19" ht="81.75" customHeight="1">
      <c r="A553" s="298">
        <v>106787</v>
      </c>
      <c r="B553" s="298" t="s">
        <v>1692</v>
      </c>
      <c r="C553" s="188" t="s">
        <v>76</v>
      </c>
      <c r="D553" s="114" t="s">
        <v>30</v>
      </c>
      <c r="E553" s="13" t="s">
        <v>1693</v>
      </c>
      <c r="F553" s="38" t="s">
        <v>427</v>
      </c>
      <c r="G553" s="1038"/>
      <c r="H553" s="175">
        <v>1109.45</v>
      </c>
      <c r="I553" s="114" t="s">
        <v>33</v>
      </c>
      <c r="J553" s="42">
        <f t="shared" si="34"/>
        <v>0</v>
      </c>
      <c r="K553" s="43" t="s">
        <v>82</v>
      </c>
      <c r="L553" s="114">
        <v>18</v>
      </c>
      <c r="M553" s="114">
        <v>115</v>
      </c>
      <c r="N553" s="114">
        <v>61</v>
      </c>
      <c r="O553" s="114">
        <v>43</v>
      </c>
      <c r="P553" s="614">
        <v>0.301645</v>
      </c>
      <c r="Q553" s="189" t="s">
        <v>1694</v>
      </c>
      <c r="R553" s="157">
        <v>90189084</v>
      </c>
      <c r="S553" s="285" t="s">
        <v>1686</v>
      </c>
    </row>
    <row r="554" spans="1:19" ht="189.75" customHeight="1">
      <c r="A554" s="298">
        <v>106788</v>
      </c>
      <c r="B554" s="56" t="s">
        <v>1695</v>
      </c>
      <c r="C554" s="188" t="s">
        <v>43</v>
      </c>
      <c r="D554" s="114" t="s">
        <v>30</v>
      </c>
      <c r="E554" s="299" t="s">
        <v>1696</v>
      </c>
      <c r="F554" s="38" t="s">
        <v>427</v>
      </c>
      <c r="G554" s="1038"/>
      <c r="H554" s="175">
        <v>1115.6000000000001</v>
      </c>
      <c r="I554" s="114" t="s">
        <v>33</v>
      </c>
      <c r="J554" s="42">
        <f t="shared" si="34"/>
        <v>0</v>
      </c>
      <c r="K554" s="43" t="s">
        <v>82</v>
      </c>
      <c r="L554" s="114">
        <v>15</v>
      </c>
      <c r="M554" s="114">
        <v>160</v>
      </c>
      <c r="N554" s="114">
        <v>68</v>
      </c>
      <c r="O554" s="114">
        <v>25</v>
      </c>
      <c r="P554" s="614">
        <v>0.27200000000000002</v>
      </c>
      <c r="Q554" s="189" t="s">
        <v>1697</v>
      </c>
      <c r="R554" s="157">
        <v>90189084</v>
      </c>
      <c r="S554" s="285" t="s">
        <v>1686</v>
      </c>
    </row>
    <row r="555" spans="1:19" ht="80.25" customHeight="1">
      <c r="A555" s="298">
        <v>106789</v>
      </c>
      <c r="B555" s="298" t="s">
        <v>1698</v>
      </c>
      <c r="C555" s="188" t="s">
        <v>995</v>
      </c>
      <c r="D555" s="114" t="s">
        <v>30</v>
      </c>
      <c r="E555" s="13" t="s">
        <v>1699</v>
      </c>
      <c r="F555" s="38" t="s">
        <v>427</v>
      </c>
      <c r="G555" s="1038"/>
      <c r="H555" s="175">
        <v>1191.1500000000001</v>
      </c>
      <c r="I555" s="114" t="s">
        <v>33</v>
      </c>
      <c r="J555" s="42">
        <f t="shared" si="34"/>
        <v>0</v>
      </c>
      <c r="K555" s="43" t="s">
        <v>82</v>
      </c>
      <c r="L555" s="114">
        <v>8</v>
      </c>
      <c r="M555" s="114">
        <v>91.5</v>
      </c>
      <c r="N555" s="114">
        <v>45.7</v>
      </c>
      <c r="O555" s="114">
        <v>69</v>
      </c>
      <c r="P555" s="614">
        <v>0.28852695</v>
      </c>
      <c r="Q555" s="189" t="s">
        <v>1700</v>
      </c>
      <c r="R555" s="157">
        <v>90189084</v>
      </c>
      <c r="S555" s="285" t="s">
        <v>1686</v>
      </c>
    </row>
    <row r="556" spans="1:19" ht="112.5" customHeight="1">
      <c r="A556" s="298">
        <v>106790</v>
      </c>
      <c r="B556" s="298" t="s">
        <v>1701</v>
      </c>
      <c r="C556" s="188" t="s">
        <v>76</v>
      </c>
      <c r="D556" s="114" t="s">
        <v>30</v>
      </c>
      <c r="E556" s="13" t="s">
        <v>1702</v>
      </c>
      <c r="F556" s="38" t="s">
        <v>427</v>
      </c>
      <c r="G556" s="1038"/>
      <c r="H556" s="175">
        <v>852.55000000000007</v>
      </c>
      <c r="I556" s="114" t="s">
        <v>33</v>
      </c>
      <c r="J556" s="42">
        <f t="shared" si="34"/>
        <v>0</v>
      </c>
      <c r="K556" s="43" t="s">
        <v>82</v>
      </c>
      <c r="L556" s="114">
        <v>15</v>
      </c>
      <c r="M556" s="114">
        <v>152.5</v>
      </c>
      <c r="N556" s="114">
        <v>45.7</v>
      </c>
      <c r="O556" s="114">
        <v>11.5</v>
      </c>
      <c r="P556" s="614">
        <v>8.0146375000000006E-2</v>
      </c>
      <c r="Q556" s="189" t="s">
        <v>1703</v>
      </c>
      <c r="R556" s="157">
        <v>90189084</v>
      </c>
      <c r="S556" s="285" t="s">
        <v>1686</v>
      </c>
    </row>
    <row r="557" spans="1:19" ht="200.25" customHeight="1">
      <c r="A557" s="298">
        <v>106791</v>
      </c>
      <c r="B557" s="298" t="s">
        <v>1704</v>
      </c>
      <c r="C557" s="188" t="s">
        <v>76</v>
      </c>
      <c r="D557" s="114" t="s">
        <v>30</v>
      </c>
      <c r="E557" s="13" t="s">
        <v>1705</v>
      </c>
      <c r="F557" s="38" t="s">
        <v>427</v>
      </c>
      <c r="G557" s="1038"/>
      <c r="H557" s="175">
        <v>2025.5</v>
      </c>
      <c r="I557" s="114" t="s">
        <v>33</v>
      </c>
      <c r="J557" s="42">
        <f t="shared" si="34"/>
        <v>0</v>
      </c>
      <c r="K557" s="43" t="s">
        <v>82</v>
      </c>
      <c r="L557" s="114">
        <v>5</v>
      </c>
      <c r="M557" s="114">
        <v>30</v>
      </c>
      <c r="N557" s="114">
        <v>21</v>
      </c>
      <c r="O557" s="114">
        <v>62</v>
      </c>
      <c r="P557" s="614">
        <v>3.9059999999999997E-2</v>
      </c>
      <c r="Q557" s="189" t="s">
        <v>1706</v>
      </c>
      <c r="R557" s="157">
        <v>90189084</v>
      </c>
      <c r="S557" s="285" t="s">
        <v>1686</v>
      </c>
    </row>
    <row r="558" spans="1:19" ht="148.5" customHeight="1" thickBot="1">
      <c r="A558" s="116">
        <v>106489</v>
      </c>
      <c r="B558" s="177" t="s">
        <v>1707</v>
      </c>
      <c r="C558" s="305" t="s">
        <v>76</v>
      </c>
      <c r="D558" s="117" t="s">
        <v>30</v>
      </c>
      <c r="E558" s="503" t="s">
        <v>1708</v>
      </c>
      <c r="F558" s="178" t="s">
        <v>427</v>
      </c>
      <c r="G558" s="1038"/>
      <c r="H558" s="190">
        <v>4500</v>
      </c>
      <c r="I558" s="117" t="s">
        <v>33</v>
      </c>
      <c r="J558" s="79">
        <f t="shared" si="34"/>
        <v>0</v>
      </c>
      <c r="K558" s="158" t="s">
        <v>90</v>
      </c>
      <c r="L558" s="117" t="s">
        <v>30</v>
      </c>
      <c r="M558" s="117" t="s">
        <v>30</v>
      </c>
      <c r="N558" s="117" t="s">
        <v>30</v>
      </c>
      <c r="O558" s="117" t="s">
        <v>30</v>
      </c>
      <c r="P558" s="680" t="s">
        <v>30</v>
      </c>
      <c r="Q558" s="186" t="s">
        <v>30</v>
      </c>
      <c r="R558" s="277" t="s">
        <v>30</v>
      </c>
      <c r="S558" s="291" t="s">
        <v>30</v>
      </c>
    </row>
    <row r="559" spans="1:19" ht="335.25" customHeight="1">
      <c r="A559" s="310">
        <v>106792</v>
      </c>
      <c r="B559" s="308" t="s">
        <v>1709</v>
      </c>
      <c r="C559" s="300" t="s">
        <v>76</v>
      </c>
      <c r="D559" s="138" t="s">
        <v>30</v>
      </c>
      <c r="E559" s="67" t="s">
        <v>1710</v>
      </c>
      <c r="F559" s="38" t="s">
        <v>427</v>
      </c>
      <c r="G559" s="1038"/>
      <c r="H559" s="191">
        <v>17877.05</v>
      </c>
      <c r="I559" s="138" t="s">
        <v>33</v>
      </c>
      <c r="J559" s="71">
        <f t="shared" si="34"/>
        <v>0</v>
      </c>
      <c r="K559" s="33" t="s">
        <v>814</v>
      </c>
      <c r="L559" s="138">
        <v>270</v>
      </c>
      <c r="M559" s="68">
        <v>90</v>
      </c>
      <c r="N559" s="68">
        <v>152</v>
      </c>
      <c r="O559" s="68">
        <v>230</v>
      </c>
      <c r="P559" s="670">
        <v>3.1463999999999999</v>
      </c>
      <c r="Q559" s="192" t="s">
        <v>1711</v>
      </c>
      <c r="R559" s="283">
        <v>90189084</v>
      </c>
      <c r="S559" s="301" t="s">
        <v>1712</v>
      </c>
    </row>
    <row r="560" spans="1:19" ht="161.25" customHeight="1">
      <c r="A560" s="115">
        <v>106793</v>
      </c>
      <c r="B560" s="298" t="s">
        <v>1713</v>
      </c>
      <c r="C560" s="188" t="s">
        <v>76</v>
      </c>
      <c r="D560" s="114" t="s">
        <v>30</v>
      </c>
      <c r="E560" s="13" t="s">
        <v>1714</v>
      </c>
      <c r="F560" s="38" t="s">
        <v>427</v>
      </c>
      <c r="G560" s="1038"/>
      <c r="H560" s="175">
        <v>1591.4</v>
      </c>
      <c r="I560" s="114" t="s">
        <v>33</v>
      </c>
      <c r="J560" s="42">
        <f t="shared" si="34"/>
        <v>0</v>
      </c>
      <c r="K560" s="43" t="s">
        <v>82</v>
      </c>
      <c r="L560" s="114">
        <v>5</v>
      </c>
      <c r="M560" s="114">
        <v>30</v>
      </c>
      <c r="N560" s="114">
        <v>21</v>
      </c>
      <c r="O560" s="114">
        <v>62</v>
      </c>
      <c r="P560" s="614">
        <v>3.9059999999999997E-2</v>
      </c>
      <c r="Q560" s="189" t="s">
        <v>1715</v>
      </c>
      <c r="R560" s="157">
        <v>90189084</v>
      </c>
      <c r="S560" s="285" t="s">
        <v>1712</v>
      </c>
    </row>
    <row r="561" spans="1:19" ht="166.5" customHeight="1">
      <c r="A561" s="254">
        <v>106794</v>
      </c>
      <c r="B561" s="56" t="s">
        <v>1716</v>
      </c>
      <c r="C561" s="188" t="s">
        <v>76</v>
      </c>
      <c r="D561" s="114" t="s">
        <v>30</v>
      </c>
      <c r="E561" s="13" t="s">
        <v>1717</v>
      </c>
      <c r="F561" s="38" t="s">
        <v>427</v>
      </c>
      <c r="G561" s="1038"/>
      <c r="H561" s="175">
        <v>1591.4</v>
      </c>
      <c r="I561" s="114" t="s">
        <v>33</v>
      </c>
      <c r="J561" s="42">
        <f t="shared" si="34"/>
        <v>0</v>
      </c>
      <c r="K561" s="43" t="s">
        <v>82</v>
      </c>
      <c r="L561" s="114">
        <v>5</v>
      </c>
      <c r="M561" s="114">
        <v>30</v>
      </c>
      <c r="N561" s="114">
        <v>21</v>
      </c>
      <c r="O561" s="114">
        <v>62</v>
      </c>
      <c r="P561" s="614">
        <v>3.9059999999999997E-2</v>
      </c>
      <c r="Q561" s="189" t="s">
        <v>1715</v>
      </c>
      <c r="R561" s="157">
        <v>90189084</v>
      </c>
      <c r="S561" s="285" t="s">
        <v>1712</v>
      </c>
    </row>
    <row r="562" spans="1:19" ht="73.5" customHeight="1">
      <c r="A562" s="115">
        <v>106795</v>
      </c>
      <c r="B562" s="298" t="s">
        <v>1718</v>
      </c>
      <c r="C562" s="188" t="s">
        <v>76</v>
      </c>
      <c r="D562" s="114" t="s">
        <v>30</v>
      </c>
      <c r="E562" s="13" t="s">
        <v>1719</v>
      </c>
      <c r="F562" s="38" t="s">
        <v>427</v>
      </c>
      <c r="G562" s="1038"/>
      <c r="H562" s="175">
        <v>1109.45</v>
      </c>
      <c r="I562" s="114" t="s">
        <v>33</v>
      </c>
      <c r="J562" s="42">
        <f t="shared" si="34"/>
        <v>0</v>
      </c>
      <c r="K562" s="43" t="s">
        <v>82</v>
      </c>
      <c r="L562" s="114">
        <v>18</v>
      </c>
      <c r="M562" s="114">
        <v>115</v>
      </c>
      <c r="N562" s="114">
        <v>61</v>
      </c>
      <c r="O562" s="114">
        <v>43</v>
      </c>
      <c r="P562" s="614">
        <v>0.301645</v>
      </c>
      <c r="Q562" s="189" t="s">
        <v>1720</v>
      </c>
      <c r="R562" s="157">
        <v>90189084</v>
      </c>
      <c r="S562" s="285" t="s">
        <v>1712</v>
      </c>
    </row>
    <row r="563" spans="1:19" ht="159.75" customHeight="1">
      <c r="A563" s="115">
        <v>106796</v>
      </c>
      <c r="B563" s="56" t="s">
        <v>1721</v>
      </c>
      <c r="C563" s="188" t="s">
        <v>43</v>
      </c>
      <c r="D563" s="114" t="s">
        <v>30</v>
      </c>
      <c r="E563" s="299" t="s">
        <v>1722</v>
      </c>
      <c r="F563" s="38" t="s">
        <v>427</v>
      </c>
      <c r="G563" s="1038"/>
      <c r="H563" s="175">
        <v>1115.6000000000001</v>
      </c>
      <c r="I563" s="114" t="s">
        <v>33</v>
      </c>
      <c r="J563" s="42">
        <f t="shared" si="34"/>
        <v>0</v>
      </c>
      <c r="K563" s="43" t="s">
        <v>82</v>
      </c>
      <c r="L563" s="114">
        <v>15</v>
      </c>
      <c r="M563" s="114">
        <v>160</v>
      </c>
      <c r="N563" s="114">
        <v>68</v>
      </c>
      <c r="O563" s="114">
        <v>25</v>
      </c>
      <c r="P563" s="614">
        <v>0.27200000000000002</v>
      </c>
      <c r="Q563" s="189" t="s">
        <v>1723</v>
      </c>
      <c r="R563" s="157">
        <v>90189084</v>
      </c>
      <c r="S563" s="285" t="s">
        <v>1712</v>
      </c>
    </row>
    <row r="564" spans="1:19" ht="84" customHeight="1">
      <c r="A564" s="115">
        <v>106797</v>
      </c>
      <c r="B564" s="298" t="s">
        <v>1724</v>
      </c>
      <c r="C564" s="188" t="s">
        <v>995</v>
      </c>
      <c r="D564" s="114" t="s">
        <v>30</v>
      </c>
      <c r="E564" s="13" t="s">
        <v>1725</v>
      </c>
      <c r="F564" s="38" t="s">
        <v>427</v>
      </c>
      <c r="G564" s="1038"/>
      <c r="H564" s="175">
        <v>1191.1500000000001</v>
      </c>
      <c r="I564" s="114" t="s">
        <v>33</v>
      </c>
      <c r="J564" s="42">
        <f t="shared" si="34"/>
        <v>0</v>
      </c>
      <c r="K564" s="43" t="s">
        <v>82</v>
      </c>
      <c r="L564" s="114">
        <v>8</v>
      </c>
      <c r="M564" s="114">
        <v>91.5</v>
      </c>
      <c r="N564" s="114">
        <v>45.7</v>
      </c>
      <c r="O564" s="114">
        <v>69</v>
      </c>
      <c r="P564" s="614">
        <v>0.28852695</v>
      </c>
      <c r="Q564" s="189" t="s">
        <v>1726</v>
      </c>
      <c r="R564" s="157">
        <v>90189084</v>
      </c>
      <c r="S564" s="285" t="s">
        <v>1712</v>
      </c>
    </row>
    <row r="565" spans="1:19" ht="109.5" customHeight="1">
      <c r="A565" s="115">
        <v>106798</v>
      </c>
      <c r="B565" s="298" t="s">
        <v>1727</v>
      </c>
      <c r="C565" s="188" t="s">
        <v>76</v>
      </c>
      <c r="D565" s="114" t="s">
        <v>30</v>
      </c>
      <c r="E565" s="13" t="s">
        <v>1728</v>
      </c>
      <c r="F565" s="38" t="s">
        <v>427</v>
      </c>
      <c r="G565" s="1038"/>
      <c r="H565" s="175">
        <v>1009.6</v>
      </c>
      <c r="I565" s="114" t="s">
        <v>33</v>
      </c>
      <c r="J565" s="42">
        <f t="shared" si="34"/>
        <v>0</v>
      </c>
      <c r="K565" s="43" t="s">
        <v>82</v>
      </c>
      <c r="L565" s="114">
        <v>15</v>
      </c>
      <c r="M565" s="114">
        <v>152.5</v>
      </c>
      <c r="N565" s="114">
        <v>45.7</v>
      </c>
      <c r="O565" s="114">
        <v>11.5</v>
      </c>
      <c r="P565" s="614">
        <v>8.0146375000000006E-2</v>
      </c>
      <c r="Q565" s="189" t="s">
        <v>1729</v>
      </c>
      <c r="R565" s="157">
        <v>90189084</v>
      </c>
      <c r="S565" s="285" t="s">
        <v>1712</v>
      </c>
    </row>
    <row r="566" spans="1:19" ht="194.25" customHeight="1">
      <c r="A566" s="115">
        <v>106799</v>
      </c>
      <c r="B566" s="298" t="s">
        <v>1730</v>
      </c>
      <c r="C566" s="188" t="s">
        <v>76</v>
      </c>
      <c r="D566" s="114" t="s">
        <v>30</v>
      </c>
      <c r="E566" s="13" t="s">
        <v>1731</v>
      </c>
      <c r="F566" s="38" t="s">
        <v>427</v>
      </c>
      <c r="G566" s="1038"/>
      <c r="H566" s="175">
        <v>2531.8500000000004</v>
      </c>
      <c r="I566" s="114" t="s">
        <v>33</v>
      </c>
      <c r="J566" s="42">
        <f t="shared" si="34"/>
        <v>0</v>
      </c>
      <c r="K566" s="43" t="s">
        <v>82</v>
      </c>
      <c r="L566" s="114">
        <v>5</v>
      </c>
      <c r="M566" s="114">
        <v>30</v>
      </c>
      <c r="N566" s="114">
        <v>21</v>
      </c>
      <c r="O566" s="114">
        <v>62</v>
      </c>
      <c r="P566" s="614">
        <v>3.9059999999999997E-2</v>
      </c>
      <c r="Q566" s="189" t="s">
        <v>1732</v>
      </c>
      <c r="R566" s="157">
        <v>90189084</v>
      </c>
      <c r="S566" s="285" t="s">
        <v>1712</v>
      </c>
    </row>
    <row r="567" spans="1:19" ht="137.25" customHeight="1" thickBot="1">
      <c r="A567" s="116">
        <v>106489</v>
      </c>
      <c r="B567" s="177" t="s">
        <v>1707</v>
      </c>
      <c r="C567" s="305" t="s">
        <v>76</v>
      </c>
      <c r="D567" s="117" t="s">
        <v>30</v>
      </c>
      <c r="E567" s="503" t="s">
        <v>1708</v>
      </c>
      <c r="F567" s="178" t="s">
        <v>427</v>
      </c>
      <c r="G567" s="1038"/>
      <c r="H567" s="190">
        <v>4500</v>
      </c>
      <c r="I567" s="117" t="s">
        <v>33</v>
      </c>
      <c r="J567" s="79">
        <f t="shared" si="34"/>
        <v>0</v>
      </c>
      <c r="K567" s="158" t="s">
        <v>90</v>
      </c>
      <c r="L567" s="117" t="s">
        <v>30</v>
      </c>
      <c r="M567" s="117" t="s">
        <v>30</v>
      </c>
      <c r="N567" s="117" t="s">
        <v>30</v>
      </c>
      <c r="O567" s="117" t="s">
        <v>30</v>
      </c>
      <c r="P567" s="680" t="s">
        <v>30</v>
      </c>
      <c r="Q567" s="186" t="s">
        <v>30</v>
      </c>
      <c r="R567" s="277" t="s">
        <v>30</v>
      </c>
      <c r="S567" s="291" t="s">
        <v>30</v>
      </c>
    </row>
    <row r="568" spans="1:19" ht="335.25" customHeight="1">
      <c r="A568" s="310">
        <v>106800</v>
      </c>
      <c r="B568" s="308" t="s">
        <v>1733</v>
      </c>
      <c r="C568" s="300" t="s">
        <v>76</v>
      </c>
      <c r="D568" s="138" t="s">
        <v>30</v>
      </c>
      <c r="E568" s="67" t="s">
        <v>1734</v>
      </c>
      <c r="F568" s="38" t="s">
        <v>427</v>
      </c>
      <c r="G568" s="1038"/>
      <c r="H568" s="191">
        <v>18906.05</v>
      </c>
      <c r="I568" s="138" t="s">
        <v>33</v>
      </c>
      <c r="J568" s="71">
        <f t="shared" si="34"/>
        <v>0</v>
      </c>
      <c r="K568" s="33" t="s">
        <v>814</v>
      </c>
      <c r="L568" s="138">
        <v>270</v>
      </c>
      <c r="M568" s="68">
        <v>90</v>
      </c>
      <c r="N568" s="68">
        <v>152</v>
      </c>
      <c r="O568" s="68">
        <v>230</v>
      </c>
      <c r="P568" s="670">
        <v>3.1463999999999999</v>
      </c>
      <c r="Q568" s="192" t="s">
        <v>1735</v>
      </c>
      <c r="R568" s="283">
        <v>90189084</v>
      </c>
      <c r="S568" s="301" t="s">
        <v>1736</v>
      </c>
    </row>
    <row r="569" spans="1:19" ht="162.75" customHeight="1">
      <c r="A569" s="115">
        <v>106801</v>
      </c>
      <c r="B569" s="298" t="s">
        <v>1737</v>
      </c>
      <c r="C569" s="188" t="s">
        <v>76</v>
      </c>
      <c r="D569" s="114" t="s">
        <v>30</v>
      </c>
      <c r="E569" s="13" t="s">
        <v>1738</v>
      </c>
      <c r="F569" s="38" t="s">
        <v>427</v>
      </c>
      <c r="G569" s="1038"/>
      <c r="H569" s="175">
        <v>1591.4</v>
      </c>
      <c r="I569" s="114" t="s">
        <v>33</v>
      </c>
      <c r="J569" s="42">
        <f t="shared" si="34"/>
        <v>0</v>
      </c>
      <c r="K569" s="43" t="s">
        <v>82</v>
      </c>
      <c r="L569" s="114">
        <v>5</v>
      </c>
      <c r="M569" s="114">
        <v>30</v>
      </c>
      <c r="N569" s="114">
        <v>21</v>
      </c>
      <c r="O569" s="114">
        <v>62</v>
      </c>
      <c r="P569" s="614">
        <v>3.9059999999999997E-2</v>
      </c>
      <c r="Q569" s="189" t="s">
        <v>1739</v>
      </c>
      <c r="R569" s="157">
        <v>90189084</v>
      </c>
      <c r="S569" s="285" t="s">
        <v>1736</v>
      </c>
    </row>
    <row r="570" spans="1:19" ht="177" customHeight="1">
      <c r="A570" s="254">
        <v>106802</v>
      </c>
      <c r="B570" s="56" t="s">
        <v>1740</v>
      </c>
      <c r="C570" s="188" t="s">
        <v>76</v>
      </c>
      <c r="D570" s="114" t="s">
        <v>30</v>
      </c>
      <c r="E570" s="13" t="s">
        <v>1741</v>
      </c>
      <c r="F570" s="38" t="s">
        <v>427</v>
      </c>
      <c r="G570" s="1038"/>
      <c r="H570" s="175">
        <v>1591.4</v>
      </c>
      <c r="I570" s="114" t="s">
        <v>33</v>
      </c>
      <c r="J570" s="42">
        <f t="shared" si="34"/>
        <v>0</v>
      </c>
      <c r="K570" s="43" t="s">
        <v>82</v>
      </c>
      <c r="L570" s="114">
        <v>5</v>
      </c>
      <c r="M570" s="114">
        <v>30</v>
      </c>
      <c r="N570" s="114">
        <v>21</v>
      </c>
      <c r="O570" s="114">
        <v>62</v>
      </c>
      <c r="P570" s="614">
        <v>3.9059999999999997E-2</v>
      </c>
      <c r="Q570" s="189" t="s">
        <v>1739</v>
      </c>
      <c r="R570" s="157">
        <v>90189084</v>
      </c>
      <c r="S570" s="285" t="s">
        <v>1736</v>
      </c>
    </row>
    <row r="571" spans="1:19" ht="82.5" customHeight="1">
      <c r="A571" s="115">
        <v>106803</v>
      </c>
      <c r="B571" s="298" t="s">
        <v>1742</v>
      </c>
      <c r="C571" s="188" t="s">
        <v>76</v>
      </c>
      <c r="D571" s="114" t="s">
        <v>30</v>
      </c>
      <c r="E571" s="13" t="s">
        <v>1743</v>
      </c>
      <c r="F571" s="38" t="s">
        <v>427</v>
      </c>
      <c r="G571" s="1038"/>
      <c r="H571" s="175">
        <v>1109.45</v>
      </c>
      <c r="I571" s="114" t="s">
        <v>33</v>
      </c>
      <c r="J571" s="42">
        <f t="shared" si="34"/>
        <v>0</v>
      </c>
      <c r="K571" s="43" t="s">
        <v>82</v>
      </c>
      <c r="L571" s="114">
        <v>18</v>
      </c>
      <c r="M571" s="114">
        <v>115</v>
      </c>
      <c r="N571" s="114">
        <v>61</v>
      </c>
      <c r="O571" s="114">
        <v>43</v>
      </c>
      <c r="P571" s="614">
        <v>0.301645</v>
      </c>
      <c r="Q571" s="189" t="s">
        <v>1744</v>
      </c>
      <c r="R571" s="157">
        <v>90189084</v>
      </c>
      <c r="S571" s="285" t="s">
        <v>1736</v>
      </c>
    </row>
    <row r="572" spans="1:19" ht="162.75" customHeight="1">
      <c r="A572" s="115">
        <v>106804</v>
      </c>
      <c r="B572" s="56" t="s">
        <v>1745</v>
      </c>
      <c r="C572" s="188" t="s">
        <v>43</v>
      </c>
      <c r="D572" s="114" t="s">
        <v>30</v>
      </c>
      <c r="E572" s="299" t="s">
        <v>1746</v>
      </c>
      <c r="F572" s="38" t="s">
        <v>427</v>
      </c>
      <c r="G572" s="1038"/>
      <c r="H572" s="175">
        <v>1115.6000000000001</v>
      </c>
      <c r="I572" s="114" t="s">
        <v>33</v>
      </c>
      <c r="J572" s="42">
        <f t="shared" si="34"/>
        <v>0</v>
      </c>
      <c r="K572" s="43" t="s">
        <v>82</v>
      </c>
      <c r="L572" s="114">
        <v>15</v>
      </c>
      <c r="M572" s="114">
        <v>160</v>
      </c>
      <c r="N572" s="114">
        <v>68</v>
      </c>
      <c r="O572" s="114">
        <v>25</v>
      </c>
      <c r="P572" s="614">
        <v>0.27200000000000002</v>
      </c>
      <c r="Q572" s="189" t="s">
        <v>1747</v>
      </c>
      <c r="R572" s="157">
        <v>90189084</v>
      </c>
      <c r="S572" s="285" t="s">
        <v>1736</v>
      </c>
    </row>
    <row r="573" spans="1:19" ht="84" customHeight="1">
      <c r="A573" s="115">
        <v>106805</v>
      </c>
      <c r="B573" s="298" t="s">
        <v>1748</v>
      </c>
      <c r="C573" s="188" t="s">
        <v>995</v>
      </c>
      <c r="D573" s="114" t="s">
        <v>30</v>
      </c>
      <c r="E573" s="13" t="s">
        <v>1749</v>
      </c>
      <c r="F573" s="38" t="s">
        <v>427</v>
      </c>
      <c r="G573" s="1038"/>
      <c r="H573" s="175">
        <v>1191.1500000000001</v>
      </c>
      <c r="I573" s="114" t="s">
        <v>33</v>
      </c>
      <c r="J573" s="42">
        <f t="shared" si="34"/>
        <v>0</v>
      </c>
      <c r="K573" s="43" t="s">
        <v>82</v>
      </c>
      <c r="L573" s="114">
        <v>8</v>
      </c>
      <c r="M573" s="114">
        <v>91.5</v>
      </c>
      <c r="N573" s="114">
        <v>45.7</v>
      </c>
      <c r="O573" s="114">
        <v>69</v>
      </c>
      <c r="P573" s="614">
        <v>0.28852695</v>
      </c>
      <c r="Q573" s="189" t="s">
        <v>1750</v>
      </c>
      <c r="R573" s="157">
        <v>90189084</v>
      </c>
      <c r="S573" s="285" t="s">
        <v>1736</v>
      </c>
    </row>
    <row r="574" spans="1:19" ht="113.25" customHeight="1">
      <c r="A574" s="115">
        <v>106806</v>
      </c>
      <c r="B574" s="298" t="s">
        <v>1751</v>
      </c>
      <c r="C574" s="188" t="s">
        <v>76</v>
      </c>
      <c r="D574" s="114" t="s">
        <v>30</v>
      </c>
      <c r="E574" s="13" t="s">
        <v>1752</v>
      </c>
      <c r="F574" s="38" t="s">
        <v>427</v>
      </c>
      <c r="G574" s="1038"/>
      <c r="H574" s="175">
        <v>1009.6</v>
      </c>
      <c r="I574" s="114" t="s">
        <v>33</v>
      </c>
      <c r="J574" s="42">
        <f t="shared" si="34"/>
        <v>0</v>
      </c>
      <c r="K574" s="43" t="s">
        <v>82</v>
      </c>
      <c r="L574" s="114">
        <v>15</v>
      </c>
      <c r="M574" s="114">
        <v>152.5</v>
      </c>
      <c r="N574" s="114">
        <v>45.7</v>
      </c>
      <c r="O574" s="114">
        <v>11.5</v>
      </c>
      <c r="P574" s="614">
        <v>8.0146375000000006E-2</v>
      </c>
      <c r="Q574" s="189" t="s">
        <v>1753</v>
      </c>
      <c r="R574" s="157">
        <v>90189084</v>
      </c>
      <c r="S574" s="285" t="s">
        <v>1736</v>
      </c>
    </row>
    <row r="575" spans="1:19" ht="197.25" customHeight="1">
      <c r="A575" s="115">
        <v>106807</v>
      </c>
      <c r="B575" s="298" t="s">
        <v>1754</v>
      </c>
      <c r="C575" s="188" t="s">
        <v>76</v>
      </c>
      <c r="D575" s="114" t="s">
        <v>30</v>
      </c>
      <c r="E575" s="13" t="s">
        <v>1755</v>
      </c>
      <c r="F575" s="38" t="s">
        <v>427</v>
      </c>
      <c r="G575" s="1038"/>
      <c r="H575" s="175">
        <v>3038.25</v>
      </c>
      <c r="I575" s="114" t="s">
        <v>33</v>
      </c>
      <c r="J575" s="42">
        <f t="shared" si="34"/>
        <v>0</v>
      </c>
      <c r="K575" s="43" t="s">
        <v>82</v>
      </c>
      <c r="L575" s="114">
        <v>5</v>
      </c>
      <c r="M575" s="114">
        <v>30</v>
      </c>
      <c r="N575" s="114">
        <v>21</v>
      </c>
      <c r="O575" s="114">
        <v>62</v>
      </c>
      <c r="P575" s="614">
        <v>3.9059999999999997E-2</v>
      </c>
      <c r="Q575" s="189" t="s">
        <v>1756</v>
      </c>
      <c r="R575" s="157">
        <v>90189084</v>
      </c>
      <c r="S575" s="285" t="s">
        <v>1736</v>
      </c>
    </row>
    <row r="576" spans="1:19" ht="146.25" customHeight="1" thickBot="1">
      <c r="A576" s="116">
        <v>106489</v>
      </c>
      <c r="B576" s="177" t="s">
        <v>1707</v>
      </c>
      <c r="C576" s="305" t="s">
        <v>76</v>
      </c>
      <c r="D576" s="117" t="s">
        <v>30</v>
      </c>
      <c r="E576" s="105" t="s">
        <v>1708</v>
      </c>
      <c r="F576" s="178" t="s">
        <v>427</v>
      </c>
      <c r="G576" s="1038"/>
      <c r="H576" s="190">
        <v>4500</v>
      </c>
      <c r="I576" s="117" t="s">
        <v>33</v>
      </c>
      <c r="J576" s="79">
        <f t="shared" si="34"/>
        <v>0</v>
      </c>
      <c r="K576" s="158" t="s">
        <v>90</v>
      </c>
      <c r="L576" s="117" t="s">
        <v>30</v>
      </c>
      <c r="M576" s="117" t="s">
        <v>30</v>
      </c>
      <c r="N576" s="117" t="s">
        <v>30</v>
      </c>
      <c r="O576" s="117" t="s">
        <v>30</v>
      </c>
      <c r="P576" s="680" t="s">
        <v>30</v>
      </c>
      <c r="Q576" s="186" t="s">
        <v>30</v>
      </c>
      <c r="R576" s="277" t="s">
        <v>30</v>
      </c>
      <c r="S576" s="291" t="s">
        <v>30</v>
      </c>
    </row>
    <row r="577" spans="1:19" ht="39.950000000000003" customHeight="1" thickBot="1">
      <c r="A577" s="248" t="s">
        <v>1757</v>
      </c>
      <c r="B577" s="225"/>
      <c r="C577" s="226"/>
      <c r="D577" s="226"/>
      <c r="E577" s="225"/>
      <c r="F577" s="227"/>
      <c r="G577" s="230"/>
      <c r="H577" s="808"/>
      <c r="I577" s="226"/>
      <c r="J577" s="226"/>
      <c r="K577" s="225"/>
      <c r="L577" s="226"/>
      <c r="M577" s="229"/>
      <c r="N577" s="229"/>
      <c r="O577" s="229"/>
      <c r="P577" s="662"/>
      <c r="Q577" s="227"/>
      <c r="R577" s="227"/>
      <c r="S577" s="328"/>
    </row>
    <row r="578" spans="1:19" ht="273" customHeight="1">
      <c r="A578" s="411">
        <v>106757</v>
      </c>
      <c r="B578" s="309" t="s">
        <v>1758</v>
      </c>
      <c r="C578" s="398" t="s">
        <v>76</v>
      </c>
      <c r="D578" s="111" t="s">
        <v>30</v>
      </c>
      <c r="E578" s="87" t="s">
        <v>1759</v>
      </c>
      <c r="F578" s="38" t="s">
        <v>427</v>
      </c>
      <c r="G578" s="1038"/>
      <c r="H578" s="172">
        <v>11272.900000000001</v>
      </c>
      <c r="I578" s="111" t="s">
        <v>33</v>
      </c>
      <c r="J578" s="92">
        <f t="shared" ref="J578:J595" si="35">IF(I578="USD",H578*G578,H578*G578*1.3)</f>
        <v>0</v>
      </c>
      <c r="K578" s="93" t="s">
        <v>814</v>
      </c>
      <c r="L578" s="111">
        <v>270</v>
      </c>
      <c r="M578" s="76">
        <v>90</v>
      </c>
      <c r="N578" s="76">
        <v>152</v>
      </c>
      <c r="O578" s="76">
        <v>230</v>
      </c>
      <c r="P578" s="681">
        <v>3.1463999999999999</v>
      </c>
      <c r="Q578" s="399" t="s">
        <v>1760</v>
      </c>
      <c r="R578" s="281">
        <v>90189084</v>
      </c>
      <c r="S578" s="294" t="s">
        <v>1761</v>
      </c>
    </row>
    <row r="579" spans="1:19" ht="81" customHeight="1">
      <c r="A579" s="302">
        <v>106758</v>
      </c>
      <c r="B579" s="298" t="s">
        <v>1762</v>
      </c>
      <c r="C579" s="188" t="s">
        <v>76</v>
      </c>
      <c r="D579" s="114" t="s">
        <v>30</v>
      </c>
      <c r="E579" s="13" t="s">
        <v>1763</v>
      </c>
      <c r="F579" s="38" t="s">
        <v>427</v>
      </c>
      <c r="G579" s="1038"/>
      <c r="H579" s="175">
        <v>582.25</v>
      </c>
      <c r="I579" s="114" t="s">
        <v>33</v>
      </c>
      <c r="J579" s="42">
        <f t="shared" si="35"/>
        <v>0</v>
      </c>
      <c r="K579" s="43" t="s">
        <v>82</v>
      </c>
      <c r="L579" s="114">
        <v>70</v>
      </c>
      <c r="M579" s="114">
        <v>150</v>
      </c>
      <c r="N579" s="114">
        <v>92</v>
      </c>
      <c r="O579" s="114">
        <v>90</v>
      </c>
      <c r="P579" s="614">
        <v>1.242</v>
      </c>
      <c r="Q579" s="189" t="s">
        <v>1764</v>
      </c>
      <c r="R579" s="157">
        <v>90189084</v>
      </c>
      <c r="S579" s="285" t="s">
        <v>1761</v>
      </c>
    </row>
    <row r="580" spans="1:19" ht="159" customHeight="1">
      <c r="A580" s="302">
        <v>106759</v>
      </c>
      <c r="B580" s="298" t="s">
        <v>1765</v>
      </c>
      <c r="C580" s="188" t="s">
        <v>76</v>
      </c>
      <c r="D580" s="114" t="s">
        <v>30</v>
      </c>
      <c r="E580" s="13" t="s">
        <v>1766</v>
      </c>
      <c r="F580" s="38" t="s">
        <v>427</v>
      </c>
      <c r="G580" s="1038"/>
      <c r="H580" s="175">
        <v>1540</v>
      </c>
      <c r="I580" s="114" t="s">
        <v>33</v>
      </c>
      <c r="J580" s="42">
        <f t="shared" si="35"/>
        <v>0</v>
      </c>
      <c r="K580" s="43" t="s">
        <v>82</v>
      </c>
      <c r="L580" s="114">
        <v>5</v>
      </c>
      <c r="M580" s="114">
        <v>30</v>
      </c>
      <c r="N580" s="114">
        <v>21</v>
      </c>
      <c r="O580" s="114">
        <v>62</v>
      </c>
      <c r="P580" s="614">
        <v>3.9059999999999997E-2</v>
      </c>
      <c r="Q580" s="189" t="s">
        <v>1767</v>
      </c>
      <c r="R580" s="157">
        <v>90189084</v>
      </c>
      <c r="S580" s="285" t="s">
        <v>1761</v>
      </c>
    </row>
    <row r="581" spans="1:19" ht="159.75" customHeight="1">
      <c r="A581" s="302">
        <v>106760</v>
      </c>
      <c r="B581" s="298" t="s">
        <v>1768</v>
      </c>
      <c r="C581" s="188" t="s">
        <v>76</v>
      </c>
      <c r="D581" s="114" t="s">
        <v>30</v>
      </c>
      <c r="E581" s="13" t="s">
        <v>1769</v>
      </c>
      <c r="F581" s="38" t="s">
        <v>427</v>
      </c>
      <c r="G581" s="1038"/>
      <c r="H581" s="175">
        <v>1540</v>
      </c>
      <c r="I581" s="114" t="s">
        <v>33</v>
      </c>
      <c r="J581" s="42">
        <f t="shared" si="35"/>
        <v>0</v>
      </c>
      <c r="K581" s="43" t="s">
        <v>82</v>
      </c>
      <c r="L581" s="114">
        <v>5</v>
      </c>
      <c r="M581" s="114">
        <v>30</v>
      </c>
      <c r="N581" s="114">
        <v>21</v>
      </c>
      <c r="O581" s="114">
        <v>62</v>
      </c>
      <c r="P581" s="614">
        <v>3.9059999999999997E-2</v>
      </c>
      <c r="Q581" s="189" t="s">
        <v>1767</v>
      </c>
      <c r="R581" s="157">
        <v>90189084</v>
      </c>
      <c r="S581" s="285" t="s">
        <v>1761</v>
      </c>
    </row>
    <row r="582" spans="1:19" ht="63">
      <c r="A582" s="302">
        <v>106761</v>
      </c>
      <c r="B582" s="298" t="s">
        <v>1770</v>
      </c>
      <c r="C582" s="188" t="s">
        <v>76</v>
      </c>
      <c r="D582" s="114" t="s">
        <v>30</v>
      </c>
      <c r="E582" s="13" t="s">
        <v>1771</v>
      </c>
      <c r="F582" s="38" t="s">
        <v>427</v>
      </c>
      <c r="G582" s="1038"/>
      <c r="H582" s="175">
        <v>1109.45</v>
      </c>
      <c r="I582" s="114" t="s">
        <v>33</v>
      </c>
      <c r="J582" s="42">
        <f t="shared" si="35"/>
        <v>0</v>
      </c>
      <c r="K582" s="43" t="s">
        <v>82</v>
      </c>
      <c r="L582" s="114">
        <v>18</v>
      </c>
      <c r="M582" s="114">
        <v>115</v>
      </c>
      <c r="N582" s="114">
        <v>61</v>
      </c>
      <c r="O582" s="114">
        <v>43</v>
      </c>
      <c r="P582" s="614">
        <v>0.301645</v>
      </c>
      <c r="Q582" s="189" t="s">
        <v>1772</v>
      </c>
      <c r="R582" s="157">
        <v>90189084</v>
      </c>
      <c r="S582" s="285" t="s">
        <v>1761</v>
      </c>
    </row>
    <row r="583" spans="1:19" ht="144" customHeight="1">
      <c r="A583" s="302">
        <v>106762</v>
      </c>
      <c r="B583" s="56" t="s">
        <v>1773</v>
      </c>
      <c r="C583" s="188" t="s">
        <v>43</v>
      </c>
      <c r="D583" s="114" t="s">
        <v>30</v>
      </c>
      <c r="E583" s="299" t="s">
        <v>1774</v>
      </c>
      <c r="F583" s="38" t="s">
        <v>427</v>
      </c>
      <c r="G583" s="1038"/>
      <c r="H583" s="175">
        <v>1115.6000000000001</v>
      </c>
      <c r="I583" s="114" t="s">
        <v>33</v>
      </c>
      <c r="J583" s="42">
        <f t="shared" si="35"/>
        <v>0</v>
      </c>
      <c r="K583" s="43" t="s">
        <v>82</v>
      </c>
      <c r="L583" s="114">
        <v>15</v>
      </c>
      <c r="M583" s="114">
        <v>160</v>
      </c>
      <c r="N583" s="114">
        <v>68</v>
      </c>
      <c r="O583" s="114">
        <v>25</v>
      </c>
      <c r="P583" s="614">
        <v>0.27200000000000002</v>
      </c>
      <c r="Q583" s="189" t="s">
        <v>1775</v>
      </c>
      <c r="R583" s="157">
        <v>90189084</v>
      </c>
      <c r="S583" s="285" t="s">
        <v>1761</v>
      </c>
    </row>
    <row r="584" spans="1:19" ht="102" customHeight="1">
      <c r="A584" s="302">
        <v>106763</v>
      </c>
      <c r="B584" s="298" t="s">
        <v>1776</v>
      </c>
      <c r="C584" s="188" t="s">
        <v>995</v>
      </c>
      <c r="D584" s="114" t="s">
        <v>30</v>
      </c>
      <c r="E584" s="13" t="s">
        <v>1777</v>
      </c>
      <c r="F584" s="38" t="s">
        <v>427</v>
      </c>
      <c r="G584" s="1038"/>
      <c r="H584" s="175">
        <v>1191.1500000000001</v>
      </c>
      <c r="I584" s="114" t="s">
        <v>33</v>
      </c>
      <c r="J584" s="42">
        <f t="shared" si="35"/>
        <v>0</v>
      </c>
      <c r="K584" s="43" t="s">
        <v>82</v>
      </c>
      <c r="L584" s="114">
        <v>8</v>
      </c>
      <c r="M584" s="114">
        <v>91.5</v>
      </c>
      <c r="N584" s="114">
        <v>45.7</v>
      </c>
      <c r="O584" s="114">
        <v>69</v>
      </c>
      <c r="P584" s="614">
        <v>0.28852695</v>
      </c>
      <c r="Q584" s="189" t="s">
        <v>1778</v>
      </c>
      <c r="R584" s="157">
        <v>90189084</v>
      </c>
      <c r="S584" s="285" t="s">
        <v>1761</v>
      </c>
    </row>
    <row r="585" spans="1:19" ht="113.25" customHeight="1">
      <c r="A585" s="302">
        <v>106764</v>
      </c>
      <c r="B585" s="298" t="s">
        <v>1779</v>
      </c>
      <c r="C585" s="188" t="s">
        <v>76</v>
      </c>
      <c r="D585" s="114" t="s">
        <v>30</v>
      </c>
      <c r="E585" s="37" t="s">
        <v>1780</v>
      </c>
      <c r="F585" s="38" t="s">
        <v>427</v>
      </c>
      <c r="G585" s="1038"/>
      <c r="H585" s="175">
        <v>852.55000000000007</v>
      </c>
      <c r="I585" s="114" t="s">
        <v>33</v>
      </c>
      <c r="J585" s="42">
        <f t="shared" si="35"/>
        <v>0</v>
      </c>
      <c r="K585" s="43" t="s">
        <v>82</v>
      </c>
      <c r="L585" s="114">
        <v>15</v>
      </c>
      <c r="M585" s="114">
        <v>152.5</v>
      </c>
      <c r="N585" s="114">
        <v>45.7</v>
      </c>
      <c r="O585" s="114">
        <v>11.5</v>
      </c>
      <c r="P585" s="614">
        <v>8.0146375000000006E-2</v>
      </c>
      <c r="Q585" s="189" t="s">
        <v>1781</v>
      </c>
      <c r="R585" s="157">
        <v>90189084</v>
      </c>
      <c r="S585" s="285" t="s">
        <v>1761</v>
      </c>
    </row>
    <row r="586" spans="1:19" ht="170.25" customHeight="1" thickBot="1">
      <c r="A586" s="116">
        <v>106489</v>
      </c>
      <c r="B586" s="177" t="s">
        <v>1707</v>
      </c>
      <c r="C586" s="305" t="s">
        <v>76</v>
      </c>
      <c r="D586" s="117" t="s">
        <v>30</v>
      </c>
      <c r="E586" s="105" t="s">
        <v>1708</v>
      </c>
      <c r="F586" s="178" t="s">
        <v>427</v>
      </c>
      <c r="G586" s="1038"/>
      <c r="H586" s="190">
        <v>4500</v>
      </c>
      <c r="I586" s="117" t="s">
        <v>33</v>
      </c>
      <c r="J586" s="79">
        <f t="shared" si="35"/>
        <v>0</v>
      </c>
      <c r="K586" s="158" t="s">
        <v>90</v>
      </c>
      <c r="L586" s="117" t="s">
        <v>30</v>
      </c>
      <c r="M586" s="117" t="s">
        <v>30</v>
      </c>
      <c r="N586" s="117" t="s">
        <v>30</v>
      </c>
      <c r="O586" s="117" t="s">
        <v>30</v>
      </c>
      <c r="P586" s="680" t="s">
        <v>30</v>
      </c>
      <c r="Q586" s="189" t="s">
        <v>1782</v>
      </c>
      <c r="R586" s="277" t="s">
        <v>30</v>
      </c>
      <c r="S586" s="291"/>
    </row>
    <row r="587" spans="1:19" ht="157.5">
      <c r="A587" s="448">
        <v>106860</v>
      </c>
      <c r="B587" s="308" t="s">
        <v>1783</v>
      </c>
      <c r="C587" s="300" t="s">
        <v>76</v>
      </c>
      <c r="D587" s="138" t="s">
        <v>30</v>
      </c>
      <c r="E587" s="67" t="s">
        <v>1784</v>
      </c>
      <c r="F587" s="182" t="s">
        <v>806</v>
      </c>
      <c r="G587" s="1038"/>
      <c r="H587" s="191">
        <v>7434</v>
      </c>
      <c r="I587" s="138" t="s">
        <v>33</v>
      </c>
      <c r="J587" s="71">
        <f t="shared" si="35"/>
        <v>0</v>
      </c>
      <c r="K587" s="33" t="s">
        <v>814</v>
      </c>
      <c r="L587" s="138">
        <v>496</v>
      </c>
      <c r="M587" s="68">
        <v>92.5</v>
      </c>
      <c r="N587" s="68">
        <v>141</v>
      </c>
      <c r="O587" s="68">
        <v>173</v>
      </c>
      <c r="P587" s="670">
        <v>2.2599999999999998</v>
      </c>
      <c r="Q587" s="192" t="s">
        <v>1785</v>
      </c>
      <c r="R587" s="283">
        <v>84213920</v>
      </c>
      <c r="S587" s="301" t="s">
        <v>1786</v>
      </c>
    </row>
    <row r="588" spans="1:19" ht="55.5" customHeight="1">
      <c r="A588" s="447">
        <v>106861</v>
      </c>
      <c r="B588" s="298" t="s">
        <v>1787</v>
      </c>
      <c r="C588" s="188" t="s">
        <v>76</v>
      </c>
      <c r="D588" s="114" t="s">
        <v>30</v>
      </c>
      <c r="E588" s="13" t="s">
        <v>1788</v>
      </c>
      <c r="F588" s="173" t="s">
        <v>806</v>
      </c>
      <c r="G588" s="1038"/>
      <c r="H588" s="175">
        <v>722.6</v>
      </c>
      <c r="I588" s="114" t="s">
        <v>33</v>
      </c>
      <c r="J588" s="42">
        <f t="shared" si="35"/>
        <v>0</v>
      </c>
      <c r="K588" s="43" t="s">
        <v>82</v>
      </c>
      <c r="L588" s="114">
        <v>40</v>
      </c>
      <c r="M588" s="114"/>
      <c r="N588" s="114"/>
      <c r="O588" s="114"/>
      <c r="P588" s="614">
        <v>0.5</v>
      </c>
      <c r="Q588" s="189" t="s">
        <v>1789</v>
      </c>
      <c r="R588" s="157">
        <v>84213920</v>
      </c>
      <c r="S588" s="285" t="s">
        <v>1786</v>
      </c>
    </row>
    <row r="589" spans="1:19" ht="110.25">
      <c r="A589" s="327">
        <v>106862</v>
      </c>
      <c r="B589" s="298" t="s">
        <v>1790</v>
      </c>
      <c r="C589" s="188" t="s">
        <v>76</v>
      </c>
      <c r="D589" s="114" t="s">
        <v>30</v>
      </c>
      <c r="E589" s="13" t="s">
        <v>1791</v>
      </c>
      <c r="F589" s="173" t="s">
        <v>806</v>
      </c>
      <c r="G589" s="1038"/>
      <c r="H589" s="175">
        <v>727.5</v>
      </c>
      <c r="I589" s="114" t="s">
        <v>33</v>
      </c>
      <c r="J589" s="42">
        <f t="shared" si="35"/>
        <v>0</v>
      </c>
      <c r="K589" s="43" t="s">
        <v>82</v>
      </c>
      <c r="L589" s="114">
        <v>25</v>
      </c>
      <c r="M589" s="114"/>
      <c r="N589" s="114"/>
      <c r="O589" s="114"/>
      <c r="P589" s="614">
        <v>0.35</v>
      </c>
      <c r="Q589" s="189" t="s">
        <v>1792</v>
      </c>
      <c r="R589" s="157">
        <v>84213920</v>
      </c>
      <c r="S589" s="285" t="s">
        <v>1786</v>
      </c>
    </row>
    <row r="590" spans="1:19" ht="110.25">
      <c r="A590" s="447">
        <v>106863</v>
      </c>
      <c r="B590" s="298" t="s">
        <v>1793</v>
      </c>
      <c r="C590" s="188" t="s">
        <v>76</v>
      </c>
      <c r="D590" s="114" t="s">
        <v>30</v>
      </c>
      <c r="E590" s="13" t="s">
        <v>1794</v>
      </c>
      <c r="F590" s="173" t="s">
        <v>806</v>
      </c>
      <c r="G590" s="1038"/>
      <c r="H590" s="175">
        <v>727.5</v>
      </c>
      <c r="I590" s="114" t="s">
        <v>33</v>
      </c>
      <c r="J590" s="42">
        <f t="shared" si="35"/>
        <v>0</v>
      </c>
      <c r="K590" s="43" t="s">
        <v>82</v>
      </c>
      <c r="L590" s="114">
        <v>25</v>
      </c>
      <c r="M590" s="114"/>
      <c r="N590" s="114"/>
      <c r="O590" s="114"/>
      <c r="P590" s="614">
        <v>0.35</v>
      </c>
      <c r="Q590" s="189" t="s">
        <v>1795</v>
      </c>
      <c r="R590" s="157">
        <v>84213920</v>
      </c>
      <c r="S590" s="285" t="s">
        <v>1786</v>
      </c>
    </row>
    <row r="591" spans="1:19" ht="63">
      <c r="A591" s="327">
        <v>106864</v>
      </c>
      <c r="B591" s="298" t="s">
        <v>1796</v>
      </c>
      <c r="C591" s="188" t="s">
        <v>76</v>
      </c>
      <c r="D591" s="114" t="s">
        <v>30</v>
      </c>
      <c r="E591" s="13" t="s">
        <v>1797</v>
      </c>
      <c r="F591" s="173" t="s">
        <v>806</v>
      </c>
      <c r="G591" s="1038"/>
      <c r="H591" s="175">
        <v>416.7</v>
      </c>
      <c r="I591" s="114" t="s">
        <v>33</v>
      </c>
      <c r="J591" s="42">
        <f t="shared" si="35"/>
        <v>0</v>
      </c>
      <c r="K591" s="43" t="s">
        <v>82</v>
      </c>
      <c r="L591" s="114">
        <v>10</v>
      </c>
      <c r="M591" s="114"/>
      <c r="N591" s="114"/>
      <c r="O591" s="114"/>
      <c r="P591" s="614">
        <v>0.06</v>
      </c>
      <c r="Q591" s="189" t="s">
        <v>1798</v>
      </c>
      <c r="R591" s="157">
        <v>84213920</v>
      </c>
      <c r="S591" s="285" t="s">
        <v>1786</v>
      </c>
    </row>
    <row r="592" spans="1:19" ht="160.5" customHeight="1">
      <c r="A592" s="447">
        <v>106865</v>
      </c>
      <c r="B592" s="298" t="s">
        <v>1799</v>
      </c>
      <c r="C592" s="188" t="s">
        <v>76</v>
      </c>
      <c r="D592" s="114" t="s">
        <v>30</v>
      </c>
      <c r="E592" s="299" t="s">
        <v>1800</v>
      </c>
      <c r="F592" s="173" t="s">
        <v>806</v>
      </c>
      <c r="G592" s="1038"/>
      <c r="H592" s="175">
        <v>860.6</v>
      </c>
      <c r="I592" s="114" t="s">
        <v>33</v>
      </c>
      <c r="J592" s="42">
        <f t="shared" si="35"/>
        <v>0</v>
      </c>
      <c r="K592" s="43" t="s">
        <v>82</v>
      </c>
      <c r="L592" s="114">
        <v>7.5</v>
      </c>
      <c r="M592" s="114"/>
      <c r="N592" s="114"/>
      <c r="O592" s="114"/>
      <c r="P592" s="614">
        <v>4.4999999999999998E-2</v>
      </c>
      <c r="Q592" s="189" t="s">
        <v>1801</v>
      </c>
      <c r="R592" s="157">
        <v>84213920</v>
      </c>
      <c r="S592" s="285" t="s">
        <v>1786</v>
      </c>
    </row>
    <row r="593" spans="1:19" ht="96.75" customHeight="1">
      <c r="A593" s="327">
        <v>106866</v>
      </c>
      <c r="B593" s="298" t="s">
        <v>1802</v>
      </c>
      <c r="C593" s="188" t="s">
        <v>995</v>
      </c>
      <c r="D593" s="114" t="s">
        <v>30</v>
      </c>
      <c r="E593" s="13" t="s">
        <v>1803</v>
      </c>
      <c r="F593" s="173" t="s">
        <v>806</v>
      </c>
      <c r="G593" s="1038"/>
      <c r="H593" s="175">
        <v>524.70000000000005</v>
      </c>
      <c r="I593" s="114" t="s">
        <v>33</v>
      </c>
      <c r="J593" s="42">
        <f t="shared" si="35"/>
        <v>0</v>
      </c>
      <c r="K593" s="43" t="s">
        <v>82</v>
      </c>
      <c r="L593" s="114">
        <v>5</v>
      </c>
      <c r="M593" s="114"/>
      <c r="N593" s="114"/>
      <c r="O593" s="114"/>
      <c r="P593" s="614">
        <v>0.03</v>
      </c>
      <c r="Q593" s="189" t="s">
        <v>1804</v>
      </c>
      <c r="R593" s="157">
        <v>84213920</v>
      </c>
      <c r="S593" s="285" t="s">
        <v>1786</v>
      </c>
    </row>
    <row r="594" spans="1:19" ht="82.5" customHeight="1">
      <c r="A594" s="447">
        <v>106867</v>
      </c>
      <c r="B594" s="298" t="s">
        <v>1805</v>
      </c>
      <c r="C594" s="188" t="s">
        <v>76</v>
      </c>
      <c r="D594" s="114" t="s">
        <v>30</v>
      </c>
      <c r="E594" s="13" t="s">
        <v>1806</v>
      </c>
      <c r="F594" s="173" t="s">
        <v>806</v>
      </c>
      <c r="G594" s="1038"/>
      <c r="H594" s="175">
        <v>669.1</v>
      </c>
      <c r="I594" s="114" t="s">
        <v>33</v>
      </c>
      <c r="J594" s="42">
        <f t="shared" si="35"/>
        <v>0</v>
      </c>
      <c r="K594" s="43" t="s">
        <v>82</v>
      </c>
      <c r="L594" s="114">
        <v>5</v>
      </c>
      <c r="M594" s="114"/>
      <c r="N594" s="114"/>
      <c r="O594" s="114"/>
      <c r="P594" s="614">
        <v>0.03</v>
      </c>
      <c r="Q594" s="189" t="s">
        <v>1807</v>
      </c>
      <c r="R594" s="157">
        <v>84213920</v>
      </c>
      <c r="S594" s="285" t="s">
        <v>1786</v>
      </c>
    </row>
    <row r="595" spans="1:19" ht="129" customHeight="1" thickBot="1">
      <c r="A595" s="327">
        <v>106868</v>
      </c>
      <c r="B595" s="177" t="s">
        <v>1808</v>
      </c>
      <c r="C595" s="305" t="s">
        <v>76</v>
      </c>
      <c r="D595" s="117" t="s">
        <v>30</v>
      </c>
      <c r="E595" s="105" t="s">
        <v>1708</v>
      </c>
      <c r="F595" s="178" t="s">
        <v>806</v>
      </c>
      <c r="G595" s="1038"/>
      <c r="H595" s="190">
        <v>1400</v>
      </c>
      <c r="I595" s="117" t="s">
        <v>33</v>
      </c>
      <c r="J595" s="79">
        <f t="shared" si="35"/>
        <v>0</v>
      </c>
      <c r="K595" s="158" t="s">
        <v>90</v>
      </c>
      <c r="L595" s="117" t="s">
        <v>30</v>
      </c>
      <c r="M595" s="117" t="s">
        <v>30</v>
      </c>
      <c r="N595" s="117" t="s">
        <v>30</v>
      </c>
      <c r="O595" s="117" t="s">
        <v>30</v>
      </c>
      <c r="P595" s="680" t="s">
        <v>30</v>
      </c>
      <c r="Q595" s="189" t="s">
        <v>1809</v>
      </c>
      <c r="R595" s="277" t="s">
        <v>30</v>
      </c>
      <c r="S595" s="291" t="s">
        <v>30</v>
      </c>
    </row>
    <row r="596" spans="1:19" ht="39.950000000000003" customHeight="1" thickBot="1">
      <c r="A596" s="248" t="s">
        <v>1810</v>
      </c>
      <c r="B596" s="225"/>
      <c r="C596" s="226"/>
      <c r="D596" s="226"/>
      <c r="E596" s="225"/>
      <c r="F596" s="227"/>
      <c r="G596" s="230"/>
      <c r="H596" s="808"/>
      <c r="I596" s="226"/>
      <c r="J596" s="226"/>
      <c r="K596" s="225"/>
      <c r="L596" s="226"/>
      <c r="M596" s="229"/>
      <c r="N596" s="229"/>
      <c r="O596" s="229"/>
      <c r="P596" s="662"/>
      <c r="Q596" s="227"/>
      <c r="R596" s="227"/>
      <c r="S596" s="328"/>
    </row>
    <row r="597" spans="1:19" ht="270" customHeight="1">
      <c r="A597" s="411">
        <v>106766</v>
      </c>
      <c r="B597" s="309" t="s">
        <v>1811</v>
      </c>
      <c r="C597" s="398" t="s">
        <v>76</v>
      </c>
      <c r="D597" s="111" t="s">
        <v>30</v>
      </c>
      <c r="E597" s="87" t="s">
        <v>1812</v>
      </c>
      <c r="F597" s="38" t="s">
        <v>427</v>
      </c>
      <c r="G597" s="1038"/>
      <c r="H597" s="172">
        <v>12667.650000000001</v>
      </c>
      <c r="I597" s="111" t="s">
        <v>33</v>
      </c>
      <c r="J597" s="92">
        <f t="shared" ref="J597:J614" si="36">IF(I597="USD",H597*G597,H597*G597*1.3)</f>
        <v>0</v>
      </c>
      <c r="K597" s="93" t="s">
        <v>814</v>
      </c>
      <c r="L597" s="111">
        <v>270</v>
      </c>
      <c r="M597" s="76">
        <v>90</v>
      </c>
      <c r="N597" s="76">
        <v>152</v>
      </c>
      <c r="O597" s="76">
        <v>230</v>
      </c>
      <c r="P597" s="681">
        <v>3.1463999999999999</v>
      </c>
      <c r="Q597" s="399" t="s">
        <v>1813</v>
      </c>
      <c r="R597" s="281">
        <v>90189084</v>
      </c>
      <c r="S597" s="294" t="s">
        <v>1814</v>
      </c>
    </row>
    <row r="598" spans="1:19" ht="63">
      <c r="A598" s="302">
        <v>106767</v>
      </c>
      <c r="B598" s="298" t="s">
        <v>1815</v>
      </c>
      <c r="C598" s="188" t="s">
        <v>76</v>
      </c>
      <c r="D598" s="114" t="s">
        <v>30</v>
      </c>
      <c r="E598" s="13" t="s">
        <v>1816</v>
      </c>
      <c r="F598" s="38" t="s">
        <v>427</v>
      </c>
      <c r="G598" s="1038"/>
      <c r="H598" s="175">
        <v>604.05000000000007</v>
      </c>
      <c r="I598" s="114" t="s">
        <v>33</v>
      </c>
      <c r="J598" s="42">
        <f t="shared" si="36"/>
        <v>0</v>
      </c>
      <c r="K598" s="43" t="s">
        <v>82</v>
      </c>
      <c r="L598" s="114">
        <v>70</v>
      </c>
      <c r="M598" s="114">
        <v>150</v>
      </c>
      <c r="N598" s="114">
        <v>92</v>
      </c>
      <c r="O598" s="114">
        <v>90</v>
      </c>
      <c r="P598" s="614">
        <v>1.242</v>
      </c>
      <c r="Q598" s="189" t="s">
        <v>1817</v>
      </c>
      <c r="R598" s="157">
        <v>90189084</v>
      </c>
      <c r="S598" s="285" t="s">
        <v>1814</v>
      </c>
    </row>
    <row r="599" spans="1:19" ht="168" customHeight="1">
      <c r="A599" s="302">
        <v>106768</v>
      </c>
      <c r="B599" s="298" t="s">
        <v>1818</v>
      </c>
      <c r="C599" s="188" t="s">
        <v>76</v>
      </c>
      <c r="D599" s="114" t="s">
        <v>30</v>
      </c>
      <c r="E599" s="13" t="s">
        <v>1819</v>
      </c>
      <c r="F599" s="38" t="s">
        <v>427</v>
      </c>
      <c r="G599" s="1038"/>
      <c r="H599" s="175">
        <v>1591.4</v>
      </c>
      <c r="I599" s="114" t="s">
        <v>33</v>
      </c>
      <c r="J599" s="42">
        <f t="shared" si="36"/>
        <v>0</v>
      </c>
      <c r="K599" s="43" t="s">
        <v>82</v>
      </c>
      <c r="L599" s="114">
        <v>5</v>
      </c>
      <c r="M599" s="114">
        <v>30</v>
      </c>
      <c r="N599" s="114">
        <v>21</v>
      </c>
      <c r="O599" s="114">
        <v>62</v>
      </c>
      <c r="P599" s="614">
        <v>3.9059999999999997E-2</v>
      </c>
      <c r="Q599" s="189" t="s">
        <v>1820</v>
      </c>
      <c r="R599" s="157">
        <v>90189084</v>
      </c>
      <c r="S599" s="285" t="s">
        <v>1814</v>
      </c>
    </row>
    <row r="600" spans="1:19" ht="159.75" customHeight="1">
      <c r="A600" s="302">
        <v>106769</v>
      </c>
      <c r="B600" s="298" t="s">
        <v>1821</v>
      </c>
      <c r="C600" s="188" t="s">
        <v>76</v>
      </c>
      <c r="D600" s="114" t="s">
        <v>30</v>
      </c>
      <c r="E600" s="13" t="s">
        <v>1822</v>
      </c>
      <c r="F600" s="38" t="s">
        <v>427</v>
      </c>
      <c r="G600" s="1038"/>
      <c r="H600" s="175">
        <v>1591.4</v>
      </c>
      <c r="I600" s="114" t="s">
        <v>33</v>
      </c>
      <c r="J600" s="42">
        <f t="shared" si="36"/>
        <v>0</v>
      </c>
      <c r="K600" s="43" t="s">
        <v>82</v>
      </c>
      <c r="L600" s="114">
        <v>5</v>
      </c>
      <c r="M600" s="114">
        <v>30</v>
      </c>
      <c r="N600" s="114">
        <v>21</v>
      </c>
      <c r="O600" s="114">
        <v>62</v>
      </c>
      <c r="P600" s="614">
        <v>3.9059999999999997E-2</v>
      </c>
      <c r="Q600" s="189" t="s">
        <v>1823</v>
      </c>
      <c r="R600" s="157">
        <v>90189084</v>
      </c>
      <c r="S600" s="285" t="s">
        <v>1814</v>
      </c>
    </row>
    <row r="601" spans="1:19" ht="66" customHeight="1">
      <c r="A601" s="302">
        <v>106770</v>
      </c>
      <c r="B601" s="298" t="s">
        <v>1824</v>
      </c>
      <c r="C601" s="188" t="s">
        <v>76</v>
      </c>
      <c r="D601" s="114" t="s">
        <v>30</v>
      </c>
      <c r="E601" s="13" t="s">
        <v>1825</v>
      </c>
      <c r="F601" s="38" t="s">
        <v>427</v>
      </c>
      <c r="G601" s="1038"/>
      <c r="H601" s="175">
        <v>1109.45</v>
      </c>
      <c r="I601" s="114" t="s">
        <v>33</v>
      </c>
      <c r="J601" s="42">
        <f t="shared" si="36"/>
        <v>0</v>
      </c>
      <c r="K601" s="43" t="s">
        <v>82</v>
      </c>
      <c r="L601" s="114">
        <v>18</v>
      </c>
      <c r="M601" s="114">
        <v>115</v>
      </c>
      <c r="N601" s="114">
        <v>61</v>
      </c>
      <c r="O601" s="114">
        <v>43</v>
      </c>
      <c r="P601" s="614">
        <v>0.301645</v>
      </c>
      <c r="Q601" s="189" t="s">
        <v>1826</v>
      </c>
      <c r="R601" s="157">
        <v>90189084</v>
      </c>
      <c r="S601" s="285" t="s">
        <v>1814</v>
      </c>
    </row>
    <row r="602" spans="1:19" ht="163.5" customHeight="1">
      <c r="A602" s="302">
        <v>106771</v>
      </c>
      <c r="B602" s="56" t="s">
        <v>1827</v>
      </c>
      <c r="C602" s="188" t="s">
        <v>43</v>
      </c>
      <c r="D602" s="114" t="s">
        <v>30</v>
      </c>
      <c r="E602" s="299" t="s">
        <v>1828</v>
      </c>
      <c r="F602" s="38" t="s">
        <v>427</v>
      </c>
      <c r="G602" s="1038"/>
      <c r="H602" s="175">
        <v>1115.6000000000001</v>
      </c>
      <c r="I602" s="114" t="s">
        <v>33</v>
      </c>
      <c r="J602" s="42">
        <f t="shared" si="36"/>
        <v>0</v>
      </c>
      <c r="K602" s="43" t="s">
        <v>82</v>
      </c>
      <c r="L602" s="114">
        <v>15</v>
      </c>
      <c r="M602" s="114">
        <v>160</v>
      </c>
      <c r="N602" s="114">
        <v>68</v>
      </c>
      <c r="O602" s="114">
        <v>25</v>
      </c>
      <c r="P602" s="614">
        <v>0.27200000000000002</v>
      </c>
      <c r="Q602" s="189" t="s">
        <v>1829</v>
      </c>
      <c r="R602" s="157">
        <v>90189084</v>
      </c>
      <c r="S602" s="285" t="s">
        <v>1814</v>
      </c>
    </row>
    <row r="603" spans="1:19" ht="102.75" customHeight="1">
      <c r="A603" s="302">
        <v>106772</v>
      </c>
      <c r="B603" s="298" t="s">
        <v>1830</v>
      </c>
      <c r="C603" s="188" t="s">
        <v>995</v>
      </c>
      <c r="D603" s="114" t="s">
        <v>30</v>
      </c>
      <c r="E603" s="13" t="s">
        <v>1831</v>
      </c>
      <c r="F603" s="38" t="s">
        <v>427</v>
      </c>
      <c r="G603" s="1038"/>
      <c r="H603" s="175">
        <v>1191.1500000000001</v>
      </c>
      <c r="I603" s="114" t="s">
        <v>33</v>
      </c>
      <c r="J603" s="42">
        <f t="shared" si="36"/>
        <v>0</v>
      </c>
      <c r="K603" s="43" t="s">
        <v>82</v>
      </c>
      <c r="L603" s="114">
        <v>8</v>
      </c>
      <c r="M603" s="114">
        <v>91.5</v>
      </c>
      <c r="N603" s="114">
        <v>45.7</v>
      </c>
      <c r="O603" s="114">
        <v>69</v>
      </c>
      <c r="P603" s="614">
        <v>0.28852695</v>
      </c>
      <c r="Q603" s="189" t="s">
        <v>1832</v>
      </c>
      <c r="R603" s="157">
        <v>90189084</v>
      </c>
      <c r="S603" s="285" t="s">
        <v>1814</v>
      </c>
    </row>
    <row r="604" spans="1:19" ht="113.25" customHeight="1">
      <c r="A604" s="302">
        <v>106773</v>
      </c>
      <c r="B604" s="298" t="s">
        <v>1833</v>
      </c>
      <c r="C604" s="188" t="s">
        <v>76</v>
      </c>
      <c r="D604" s="114" t="s">
        <v>30</v>
      </c>
      <c r="E604" s="37" t="s">
        <v>1834</v>
      </c>
      <c r="F604" s="38" t="s">
        <v>427</v>
      </c>
      <c r="G604" s="1038"/>
      <c r="H604" s="175">
        <v>1009.6</v>
      </c>
      <c r="I604" s="114" t="s">
        <v>33</v>
      </c>
      <c r="J604" s="42">
        <f t="shared" si="36"/>
        <v>0</v>
      </c>
      <c r="K604" s="43" t="s">
        <v>82</v>
      </c>
      <c r="L604" s="114">
        <v>15</v>
      </c>
      <c r="M604" s="114">
        <v>152.5</v>
      </c>
      <c r="N604" s="114">
        <v>45.7</v>
      </c>
      <c r="O604" s="114">
        <v>11.5</v>
      </c>
      <c r="P604" s="614">
        <v>8.0146375000000006E-2</v>
      </c>
      <c r="Q604" s="189" t="s">
        <v>1835</v>
      </c>
      <c r="R604" s="157">
        <v>90189084</v>
      </c>
      <c r="S604" s="285" t="s">
        <v>1814</v>
      </c>
    </row>
    <row r="605" spans="1:19" ht="142.5" customHeight="1" thickBot="1">
      <c r="A605" s="116">
        <v>106489</v>
      </c>
      <c r="B605" s="177" t="s">
        <v>1707</v>
      </c>
      <c r="C605" s="305" t="s">
        <v>76</v>
      </c>
      <c r="D605" s="117" t="s">
        <v>30</v>
      </c>
      <c r="E605" s="105" t="s">
        <v>1708</v>
      </c>
      <c r="F605" s="178" t="s">
        <v>427</v>
      </c>
      <c r="G605" s="1038"/>
      <c r="H605" s="190">
        <v>4500</v>
      </c>
      <c r="I605" s="117" t="s">
        <v>33</v>
      </c>
      <c r="J605" s="79">
        <f t="shared" si="36"/>
        <v>0</v>
      </c>
      <c r="K605" s="158" t="s">
        <v>90</v>
      </c>
      <c r="L605" s="117" t="s">
        <v>30</v>
      </c>
      <c r="M605" s="117" t="s">
        <v>30</v>
      </c>
      <c r="N605" s="117" t="s">
        <v>30</v>
      </c>
      <c r="O605" s="117" t="s">
        <v>30</v>
      </c>
      <c r="P605" s="680" t="s">
        <v>30</v>
      </c>
      <c r="Q605" s="186" t="s">
        <v>30</v>
      </c>
      <c r="R605" s="277" t="s">
        <v>30</v>
      </c>
      <c r="S605" s="291" t="s">
        <v>30</v>
      </c>
    </row>
    <row r="606" spans="1:19" ht="157.5">
      <c r="A606" s="448">
        <v>106870</v>
      </c>
      <c r="B606" s="308" t="s">
        <v>1836</v>
      </c>
      <c r="C606" s="300" t="s">
        <v>76</v>
      </c>
      <c r="D606" s="138" t="s">
        <v>30</v>
      </c>
      <c r="E606" s="67" t="s">
        <v>1784</v>
      </c>
      <c r="F606" s="182" t="s">
        <v>806</v>
      </c>
      <c r="G606" s="1038"/>
      <c r="H606" s="191">
        <v>8635.2999999999993</v>
      </c>
      <c r="I606" s="138" t="s">
        <v>33</v>
      </c>
      <c r="J606" s="71">
        <f t="shared" si="36"/>
        <v>0</v>
      </c>
      <c r="K606" s="33" t="s">
        <v>814</v>
      </c>
      <c r="L606" s="138">
        <v>573</v>
      </c>
      <c r="M606" s="68">
        <v>92.5</v>
      </c>
      <c r="N606" s="68">
        <v>171</v>
      </c>
      <c r="O606" s="68">
        <v>173</v>
      </c>
      <c r="P606" s="670">
        <v>2.74</v>
      </c>
      <c r="Q606" s="192" t="s">
        <v>1785</v>
      </c>
      <c r="R606" s="283">
        <v>84213920</v>
      </c>
      <c r="S606" s="301" t="s">
        <v>1786</v>
      </c>
    </row>
    <row r="607" spans="1:19" ht="63.75" customHeight="1">
      <c r="A607" s="302">
        <v>106871</v>
      </c>
      <c r="B607" s="298" t="s">
        <v>1837</v>
      </c>
      <c r="C607" s="188" t="s">
        <v>76</v>
      </c>
      <c r="D607" s="114" t="s">
        <v>30</v>
      </c>
      <c r="E607" s="13" t="s">
        <v>1838</v>
      </c>
      <c r="F607" s="173" t="s">
        <v>806</v>
      </c>
      <c r="G607" s="1038"/>
      <c r="H607" s="175">
        <v>786.7</v>
      </c>
      <c r="I607" s="114" t="s">
        <v>33</v>
      </c>
      <c r="J607" s="42">
        <f t="shared" si="36"/>
        <v>0</v>
      </c>
      <c r="K607" s="43" t="s">
        <v>82</v>
      </c>
      <c r="L607" s="114">
        <v>50</v>
      </c>
      <c r="M607" s="114"/>
      <c r="N607" s="114"/>
      <c r="O607" s="114"/>
      <c r="P607" s="614">
        <v>0.55000000000000004</v>
      </c>
      <c r="Q607" s="189" t="s">
        <v>1789</v>
      </c>
      <c r="R607" s="157">
        <v>84213920</v>
      </c>
      <c r="S607" s="285" t="s">
        <v>1786</v>
      </c>
    </row>
    <row r="608" spans="1:19" ht="110.25">
      <c r="A608" s="302">
        <v>106872</v>
      </c>
      <c r="B608" s="298" t="s">
        <v>1839</v>
      </c>
      <c r="C608" s="188" t="s">
        <v>76</v>
      </c>
      <c r="D608" s="114" t="s">
        <v>30</v>
      </c>
      <c r="E608" s="13" t="s">
        <v>1840</v>
      </c>
      <c r="F608" s="173" t="s">
        <v>806</v>
      </c>
      <c r="G608" s="1038"/>
      <c r="H608" s="175">
        <v>727.5</v>
      </c>
      <c r="I608" s="114" t="s">
        <v>33</v>
      </c>
      <c r="J608" s="42">
        <f t="shared" si="36"/>
        <v>0</v>
      </c>
      <c r="K608" s="43" t="s">
        <v>82</v>
      </c>
      <c r="L608" s="114">
        <v>25</v>
      </c>
      <c r="M608" s="114"/>
      <c r="N608" s="114"/>
      <c r="O608" s="114"/>
      <c r="P608" s="614">
        <v>0.35</v>
      </c>
      <c r="Q608" s="189" t="s">
        <v>1792</v>
      </c>
      <c r="R608" s="157">
        <v>84213920</v>
      </c>
      <c r="S608" s="285" t="s">
        <v>1786</v>
      </c>
    </row>
    <row r="609" spans="1:19" ht="110.25">
      <c r="A609" s="302">
        <v>106873</v>
      </c>
      <c r="B609" s="298" t="s">
        <v>1841</v>
      </c>
      <c r="C609" s="188" t="s">
        <v>76</v>
      </c>
      <c r="D609" s="114" t="s">
        <v>30</v>
      </c>
      <c r="E609" s="13" t="s">
        <v>1842</v>
      </c>
      <c r="F609" s="173" t="s">
        <v>806</v>
      </c>
      <c r="G609" s="1038"/>
      <c r="H609" s="175">
        <v>727.5</v>
      </c>
      <c r="I609" s="114" t="s">
        <v>33</v>
      </c>
      <c r="J609" s="42">
        <f t="shared" si="36"/>
        <v>0</v>
      </c>
      <c r="K609" s="43" t="s">
        <v>82</v>
      </c>
      <c r="L609" s="114">
        <v>25</v>
      </c>
      <c r="M609" s="114"/>
      <c r="N609" s="114"/>
      <c r="O609" s="114"/>
      <c r="P609" s="614">
        <v>0.35</v>
      </c>
      <c r="Q609" s="189" t="s">
        <v>1795</v>
      </c>
      <c r="R609" s="157">
        <v>84213920</v>
      </c>
      <c r="S609" s="285" t="s">
        <v>1786</v>
      </c>
    </row>
    <row r="610" spans="1:19" ht="63">
      <c r="A610" s="302">
        <v>106874</v>
      </c>
      <c r="B610" s="298" t="s">
        <v>1843</v>
      </c>
      <c r="C610" s="188" t="s">
        <v>76</v>
      </c>
      <c r="D610" s="114" t="s">
        <v>30</v>
      </c>
      <c r="E610" s="13" t="s">
        <v>1844</v>
      </c>
      <c r="F610" s="173" t="s">
        <v>806</v>
      </c>
      <c r="G610" s="1038"/>
      <c r="H610" s="175">
        <v>416.7</v>
      </c>
      <c r="I610" s="114" t="s">
        <v>33</v>
      </c>
      <c r="J610" s="42">
        <f t="shared" si="36"/>
        <v>0</v>
      </c>
      <c r="K610" s="43" t="s">
        <v>82</v>
      </c>
      <c r="L610" s="114">
        <v>10</v>
      </c>
      <c r="M610" s="114"/>
      <c r="N610" s="114"/>
      <c r="O610" s="114"/>
      <c r="P610" s="614">
        <v>0.06</v>
      </c>
      <c r="Q610" s="189" t="s">
        <v>1798</v>
      </c>
      <c r="R610" s="157">
        <v>84213920</v>
      </c>
      <c r="S610" s="285" t="s">
        <v>1786</v>
      </c>
    </row>
    <row r="611" spans="1:19" ht="110.25">
      <c r="A611" s="302">
        <v>106875</v>
      </c>
      <c r="B611" s="298" t="s">
        <v>1845</v>
      </c>
      <c r="C611" s="188" t="s">
        <v>76</v>
      </c>
      <c r="D611" s="114" t="s">
        <v>30</v>
      </c>
      <c r="E611" s="299" t="s">
        <v>1846</v>
      </c>
      <c r="F611" s="173" t="s">
        <v>806</v>
      </c>
      <c r="G611" s="1038"/>
      <c r="H611" s="175">
        <v>860.6</v>
      </c>
      <c r="I611" s="114" t="s">
        <v>33</v>
      </c>
      <c r="J611" s="42">
        <f t="shared" si="36"/>
        <v>0</v>
      </c>
      <c r="K611" s="43" t="s">
        <v>82</v>
      </c>
      <c r="L611" s="114">
        <v>7.5</v>
      </c>
      <c r="M611" s="114"/>
      <c r="N611" s="114"/>
      <c r="O611" s="114"/>
      <c r="P611" s="614">
        <v>4.4999999999999998E-2</v>
      </c>
      <c r="Q611" s="189" t="s">
        <v>1801</v>
      </c>
      <c r="R611" s="157">
        <v>84213920</v>
      </c>
      <c r="S611" s="285" t="s">
        <v>1786</v>
      </c>
    </row>
    <row r="612" spans="1:19" ht="99.75" customHeight="1">
      <c r="A612" s="302">
        <v>106876</v>
      </c>
      <c r="B612" s="298" t="s">
        <v>1847</v>
      </c>
      <c r="C612" s="188" t="s">
        <v>995</v>
      </c>
      <c r="D612" s="114" t="s">
        <v>30</v>
      </c>
      <c r="E612" s="13" t="s">
        <v>1848</v>
      </c>
      <c r="F612" s="173" t="s">
        <v>806</v>
      </c>
      <c r="G612" s="1038"/>
      <c r="H612" s="175">
        <v>524.70000000000005</v>
      </c>
      <c r="I612" s="114" t="s">
        <v>33</v>
      </c>
      <c r="J612" s="42">
        <f t="shared" si="36"/>
        <v>0</v>
      </c>
      <c r="K612" s="43" t="s">
        <v>82</v>
      </c>
      <c r="L612" s="114">
        <v>5</v>
      </c>
      <c r="M612" s="114"/>
      <c r="N612" s="114"/>
      <c r="O612" s="114"/>
      <c r="P612" s="614">
        <v>0.03</v>
      </c>
      <c r="Q612" s="189" t="s">
        <v>1804</v>
      </c>
      <c r="R612" s="157">
        <v>84213920</v>
      </c>
      <c r="S612" s="285" t="s">
        <v>1786</v>
      </c>
    </row>
    <row r="613" spans="1:19" ht="78" customHeight="1">
      <c r="A613" s="302">
        <v>106877</v>
      </c>
      <c r="B613" s="298" t="s">
        <v>1849</v>
      </c>
      <c r="C613" s="188" t="s">
        <v>76</v>
      </c>
      <c r="D613" s="114" t="s">
        <v>30</v>
      </c>
      <c r="E613" s="13" t="s">
        <v>1850</v>
      </c>
      <c r="F613" s="173" t="s">
        <v>806</v>
      </c>
      <c r="G613" s="1038"/>
      <c r="H613" s="175">
        <v>669.1</v>
      </c>
      <c r="I613" s="114" t="s">
        <v>33</v>
      </c>
      <c r="J613" s="42">
        <f t="shared" si="36"/>
        <v>0</v>
      </c>
      <c r="K613" s="43" t="s">
        <v>82</v>
      </c>
      <c r="L613" s="114">
        <v>5</v>
      </c>
      <c r="M613" s="114"/>
      <c r="N613" s="114"/>
      <c r="O613" s="114"/>
      <c r="P613" s="614">
        <v>0.03</v>
      </c>
      <c r="Q613" s="189" t="s">
        <v>1807</v>
      </c>
      <c r="R613" s="157">
        <v>84213920</v>
      </c>
      <c r="S613" s="285" t="s">
        <v>1786</v>
      </c>
    </row>
    <row r="614" spans="1:19" ht="147.75" customHeight="1" thickBot="1">
      <c r="A614" s="327">
        <v>106868</v>
      </c>
      <c r="B614" s="177" t="s">
        <v>1808</v>
      </c>
      <c r="C614" s="305" t="s">
        <v>76</v>
      </c>
      <c r="D614" s="117" t="s">
        <v>30</v>
      </c>
      <c r="E614" s="105" t="s">
        <v>1708</v>
      </c>
      <c r="F614" s="178" t="s">
        <v>806</v>
      </c>
      <c r="G614" s="1038"/>
      <c r="H614" s="190">
        <v>1400</v>
      </c>
      <c r="I614" s="117" t="s">
        <v>33</v>
      </c>
      <c r="J614" s="79">
        <f t="shared" si="36"/>
        <v>0</v>
      </c>
      <c r="K614" s="158" t="s">
        <v>90</v>
      </c>
      <c r="L614" s="117" t="s">
        <v>30</v>
      </c>
      <c r="M614" s="117" t="s">
        <v>30</v>
      </c>
      <c r="N614" s="117" t="s">
        <v>30</v>
      </c>
      <c r="O614" s="117" t="s">
        <v>30</v>
      </c>
      <c r="P614" s="680" t="s">
        <v>30</v>
      </c>
      <c r="Q614" s="186" t="s">
        <v>30</v>
      </c>
      <c r="R614" s="277" t="s">
        <v>30</v>
      </c>
      <c r="S614" s="291" t="s">
        <v>30</v>
      </c>
    </row>
    <row r="615" spans="1:19" ht="39.950000000000003" customHeight="1" thickBot="1">
      <c r="A615" s="248" t="s">
        <v>1851</v>
      </c>
      <c r="B615" s="225"/>
      <c r="C615" s="226"/>
      <c r="D615" s="226"/>
      <c r="E615" s="225"/>
      <c r="F615" s="227"/>
      <c r="G615" s="230"/>
      <c r="H615" s="808"/>
      <c r="I615" s="226"/>
      <c r="J615" s="226"/>
      <c r="K615" s="225"/>
      <c r="L615" s="226"/>
      <c r="M615" s="229"/>
      <c r="N615" s="229"/>
      <c r="O615" s="229"/>
      <c r="P615" s="662"/>
      <c r="Q615" s="227"/>
      <c r="R615" s="227"/>
      <c r="S615" s="328"/>
    </row>
    <row r="616" spans="1:19" ht="270.75" customHeight="1">
      <c r="A616" s="411">
        <v>106775</v>
      </c>
      <c r="B616" s="309" t="s">
        <v>1852</v>
      </c>
      <c r="C616" s="398" t="s">
        <v>76</v>
      </c>
      <c r="D616" s="111" t="s">
        <v>30</v>
      </c>
      <c r="E616" s="87" t="s">
        <v>1812</v>
      </c>
      <c r="F616" s="38" t="s">
        <v>427</v>
      </c>
      <c r="G616" s="1038"/>
      <c r="H616" s="172">
        <v>13579.75</v>
      </c>
      <c r="I616" s="111" t="s">
        <v>33</v>
      </c>
      <c r="J616" s="92">
        <f t="shared" ref="J616:J633" si="37">IF(I616="USD",H616*G616,H616*G616*1.3)</f>
        <v>0</v>
      </c>
      <c r="K616" s="93" t="s">
        <v>814</v>
      </c>
      <c r="L616" s="111">
        <v>270</v>
      </c>
      <c r="M616" s="76">
        <v>90</v>
      </c>
      <c r="N616" s="76">
        <v>152</v>
      </c>
      <c r="O616" s="76">
        <v>230</v>
      </c>
      <c r="P616" s="681">
        <v>3.1463999999999999</v>
      </c>
      <c r="Q616" s="399" t="s">
        <v>1853</v>
      </c>
      <c r="R616" s="281">
        <v>90189084</v>
      </c>
      <c r="S616" s="294" t="s">
        <v>1854</v>
      </c>
    </row>
    <row r="617" spans="1:19" ht="63">
      <c r="A617" s="302">
        <v>106776</v>
      </c>
      <c r="B617" s="298" t="s">
        <v>1855</v>
      </c>
      <c r="C617" s="188" t="s">
        <v>76</v>
      </c>
      <c r="D617" s="114" t="s">
        <v>30</v>
      </c>
      <c r="E617" s="13" t="s">
        <v>1856</v>
      </c>
      <c r="F617" s="38" t="s">
        <v>427</v>
      </c>
      <c r="G617" s="1038"/>
      <c r="H617" s="175">
        <v>627.20000000000005</v>
      </c>
      <c r="I617" s="114" t="s">
        <v>33</v>
      </c>
      <c r="J617" s="42">
        <f t="shared" si="37"/>
        <v>0</v>
      </c>
      <c r="K617" s="43" t="s">
        <v>82</v>
      </c>
      <c r="L617" s="114">
        <v>70</v>
      </c>
      <c r="M617" s="114">
        <v>150</v>
      </c>
      <c r="N617" s="114">
        <v>92</v>
      </c>
      <c r="O617" s="114">
        <v>90</v>
      </c>
      <c r="P617" s="614">
        <v>1.242</v>
      </c>
      <c r="Q617" s="189" t="s">
        <v>1857</v>
      </c>
      <c r="R617" s="157">
        <v>90189084</v>
      </c>
      <c r="S617" s="285" t="s">
        <v>1854</v>
      </c>
    </row>
    <row r="618" spans="1:19" ht="173.25" customHeight="1">
      <c r="A618" s="302">
        <v>106777</v>
      </c>
      <c r="B618" s="298" t="s">
        <v>1858</v>
      </c>
      <c r="C618" s="188" t="s">
        <v>76</v>
      </c>
      <c r="D618" s="114" t="s">
        <v>30</v>
      </c>
      <c r="E618" s="13" t="s">
        <v>1859</v>
      </c>
      <c r="F618" s="38" t="s">
        <v>427</v>
      </c>
      <c r="G618" s="1038"/>
      <c r="H618" s="175">
        <v>1591.4</v>
      </c>
      <c r="I618" s="114" t="s">
        <v>33</v>
      </c>
      <c r="J618" s="42">
        <f t="shared" si="37"/>
        <v>0</v>
      </c>
      <c r="K618" s="43" t="s">
        <v>82</v>
      </c>
      <c r="L618" s="114">
        <v>5</v>
      </c>
      <c r="M618" s="114">
        <v>30</v>
      </c>
      <c r="N618" s="114">
        <v>21</v>
      </c>
      <c r="O618" s="114">
        <v>62</v>
      </c>
      <c r="P618" s="614">
        <v>3.9059999999999997E-2</v>
      </c>
      <c r="Q618" s="189" t="s">
        <v>1860</v>
      </c>
      <c r="R618" s="157">
        <v>90189084</v>
      </c>
      <c r="S618" s="285" t="s">
        <v>1854</v>
      </c>
    </row>
    <row r="619" spans="1:19" ht="157.5" customHeight="1">
      <c r="A619" s="327">
        <v>106778</v>
      </c>
      <c r="B619" s="56" t="s">
        <v>1861</v>
      </c>
      <c r="C619" s="188" t="s">
        <v>76</v>
      </c>
      <c r="D619" s="114" t="s">
        <v>30</v>
      </c>
      <c r="E619" s="13" t="s">
        <v>1862</v>
      </c>
      <c r="F619" s="38" t="s">
        <v>427</v>
      </c>
      <c r="G619" s="1038"/>
      <c r="H619" s="175">
        <v>1591.4</v>
      </c>
      <c r="I619" s="114" t="s">
        <v>33</v>
      </c>
      <c r="J619" s="42">
        <f t="shared" si="37"/>
        <v>0</v>
      </c>
      <c r="K619" s="43" t="s">
        <v>82</v>
      </c>
      <c r="L619" s="114">
        <v>5</v>
      </c>
      <c r="M619" s="114">
        <v>30</v>
      </c>
      <c r="N619" s="114">
        <v>21</v>
      </c>
      <c r="O619" s="114">
        <v>62</v>
      </c>
      <c r="P619" s="614">
        <v>3.9059999999999997E-2</v>
      </c>
      <c r="Q619" s="189" t="s">
        <v>1860</v>
      </c>
      <c r="R619" s="157">
        <v>90189084</v>
      </c>
      <c r="S619" s="285" t="s">
        <v>1854</v>
      </c>
    </row>
    <row r="620" spans="1:19" ht="65.25" customHeight="1">
      <c r="A620" s="302">
        <v>106779</v>
      </c>
      <c r="B620" s="298" t="s">
        <v>1863</v>
      </c>
      <c r="C620" s="188" t="s">
        <v>76</v>
      </c>
      <c r="D620" s="114" t="s">
        <v>30</v>
      </c>
      <c r="E620" s="13" t="s">
        <v>1864</v>
      </c>
      <c r="F620" s="38" t="s">
        <v>427</v>
      </c>
      <c r="G620" s="1038"/>
      <c r="H620" s="175">
        <v>1109.45</v>
      </c>
      <c r="I620" s="114" t="s">
        <v>33</v>
      </c>
      <c r="J620" s="42">
        <f t="shared" si="37"/>
        <v>0</v>
      </c>
      <c r="K620" s="43" t="s">
        <v>82</v>
      </c>
      <c r="L620" s="114">
        <v>18</v>
      </c>
      <c r="M620" s="114">
        <v>115</v>
      </c>
      <c r="N620" s="114">
        <v>61</v>
      </c>
      <c r="O620" s="114">
        <v>43</v>
      </c>
      <c r="P620" s="614">
        <v>0.301645</v>
      </c>
      <c r="Q620" s="189" t="s">
        <v>1865</v>
      </c>
      <c r="R620" s="157">
        <v>90189084</v>
      </c>
      <c r="S620" s="285" t="s">
        <v>1854</v>
      </c>
    </row>
    <row r="621" spans="1:19" ht="150.75" customHeight="1">
      <c r="A621" s="302">
        <v>106780</v>
      </c>
      <c r="B621" s="56" t="s">
        <v>1866</v>
      </c>
      <c r="C621" s="188" t="s">
        <v>43</v>
      </c>
      <c r="D621" s="114" t="s">
        <v>30</v>
      </c>
      <c r="E621" s="299" t="s">
        <v>1867</v>
      </c>
      <c r="F621" s="38" t="s">
        <v>427</v>
      </c>
      <c r="G621" s="1038"/>
      <c r="H621" s="175">
        <v>1115.6000000000001</v>
      </c>
      <c r="I621" s="114" t="s">
        <v>33</v>
      </c>
      <c r="J621" s="42">
        <f t="shared" si="37"/>
        <v>0</v>
      </c>
      <c r="K621" s="43" t="s">
        <v>82</v>
      </c>
      <c r="L621" s="114">
        <v>15</v>
      </c>
      <c r="M621" s="114">
        <v>160</v>
      </c>
      <c r="N621" s="114">
        <v>68</v>
      </c>
      <c r="O621" s="114">
        <v>25</v>
      </c>
      <c r="P621" s="614">
        <v>0.27200000000000002</v>
      </c>
      <c r="Q621" s="189" t="s">
        <v>1868</v>
      </c>
      <c r="R621" s="157">
        <v>90189084</v>
      </c>
      <c r="S621" s="285" t="s">
        <v>1854</v>
      </c>
    </row>
    <row r="622" spans="1:19" ht="94.5" customHeight="1">
      <c r="A622" s="302">
        <v>106781</v>
      </c>
      <c r="B622" s="298" t="s">
        <v>1869</v>
      </c>
      <c r="C622" s="188" t="s">
        <v>995</v>
      </c>
      <c r="D622" s="114" t="s">
        <v>30</v>
      </c>
      <c r="E622" s="13" t="s">
        <v>1870</v>
      </c>
      <c r="F622" s="38" t="s">
        <v>427</v>
      </c>
      <c r="G622" s="1038"/>
      <c r="H622" s="175">
        <v>1191.1500000000001</v>
      </c>
      <c r="I622" s="114" t="s">
        <v>33</v>
      </c>
      <c r="J622" s="42">
        <f t="shared" si="37"/>
        <v>0</v>
      </c>
      <c r="K622" s="43" t="s">
        <v>82</v>
      </c>
      <c r="L622" s="114">
        <v>8</v>
      </c>
      <c r="M622" s="114">
        <v>91.5</v>
      </c>
      <c r="N622" s="114">
        <v>45.7</v>
      </c>
      <c r="O622" s="114">
        <v>69</v>
      </c>
      <c r="P622" s="614">
        <v>0.28852695</v>
      </c>
      <c r="Q622" s="189" t="s">
        <v>1871</v>
      </c>
      <c r="R622" s="157">
        <v>90189084</v>
      </c>
      <c r="S622" s="285" t="s">
        <v>1854</v>
      </c>
    </row>
    <row r="623" spans="1:19" ht="115.5" customHeight="1">
      <c r="A623" s="302">
        <v>106782</v>
      </c>
      <c r="B623" s="298" t="s">
        <v>1872</v>
      </c>
      <c r="C623" s="188" t="s">
        <v>76</v>
      </c>
      <c r="D623" s="114" t="s">
        <v>30</v>
      </c>
      <c r="E623" s="13" t="s">
        <v>1873</v>
      </c>
      <c r="F623" s="38" t="s">
        <v>427</v>
      </c>
      <c r="G623" s="1038"/>
      <c r="H623" s="175">
        <v>1052.45</v>
      </c>
      <c r="I623" s="114" t="s">
        <v>33</v>
      </c>
      <c r="J623" s="42">
        <f t="shared" si="37"/>
        <v>0</v>
      </c>
      <c r="K623" s="43" t="s">
        <v>82</v>
      </c>
      <c r="L623" s="114">
        <v>15</v>
      </c>
      <c r="M623" s="114">
        <v>152.5</v>
      </c>
      <c r="N623" s="114">
        <v>45.7</v>
      </c>
      <c r="O623" s="114">
        <v>11.5</v>
      </c>
      <c r="P623" s="614">
        <v>8.0146375000000006E-2</v>
      </c>
      <c r="Q623" s="189" t="s">
        <v>1874</v>
      </c>
      <c r="R623" s="157">
        <v>90189084</v>
      </c>
      <c r="S623" s="285" t="s">
        <v>1854</v>
      </c>
    </row>
    <row r="624" spans="1:19" ht="139.5" customHeight="1" thickBot="1">
      <c r="A624" s="116">
        <v>106489</v>
      </c>
      <c r="B624" s="177" t="s">
        <v>1707</v>
      </c>
      <c r="C624" s="305" t="s">
        <v>76</v>
      </c>
      <c r="D624" s="117" t="s">
        <v>30</v>
      </c>
      <c r="E624" s="105" t="s">
        <v>1708</v>
      </c>
      <c r="F624" s="178" t="s">
        <v>427</v>
      </c>
      <c r="G624" s="1038"/>
      <c r="H624" s="190">
        <v>4500</v>
      </c>
      <c r="I624" s="117" t="s">
        <v>33</v>
      </c>
      <c r="J624" s="79">
        <f t="shared" si="37"/>
        <v>0</v>
      </c>
      <c r="K624" s="158" t="s">
        <v>90</v>
      </c>
      <c r="L624" s="117" t="s">
        <v>30</v>
      </c>
      <c r="M624" s="117" t="s">
        <v>30</v>
      </c>
      <c r="N624" s="117" t="s">
        <v>30</v>
      </c>
      <c r="O624" s="117" t="s">
        <v>30</v>
      </c>
      <c r="P624" s="680" t="s">
        <v>30</v>
      </c>
      <c r="Q624" s="186" t="s">
        <v>30</v>
      </c>
      <c r="R624" s="277" t="s">
        <v>30</v>
      </c>
      <c r="S624" s="291" t="s">
        <v>30</v>
      </c>
    </row>
    <row r="625" spans="1:19" ht="157.5">
      <c r="A625" s="448">
        <v>106878</v>
      </c>
      <c r="B625" s="308" t="s">
        <v>1875</v>
      </c>
      <c r="C625" s="300" t="s">
        <v>76</v>
      </c>
      <c r="D625" s="138" t="s">
        <v>30</v>
      </c>
      <c r="E625" s="67" t="s">
        <v>1784</v>
      </c>
      <c r="F625" s="182" t="s">
        <v>806</v>
      </c>
      <c r="G625" s="1038"/>
      <c r="H625" s="191">
        <v>8896.5</v>
      </c>
      <c r="I625" s="138" t="s">
        <v>33</v>
      </c>
      <c r="J625" s="71">
        <f t="shared" si="37"/>
        <v>0</v>
      </c>
      <c r="K625" s="33" t="s">
        <v>814</v>
      </c>
      <c r="L625" s="138">
        <v>694</v>
      </c>
      <c r="M625" s="68">
        <v>92.5</v>
      </c>
      <c r="N625" s="68">
        <v>201</v>
      </c>
      <c r="O625" s="68">
        <v>173</v>
      </c>
      <c r="P625" s="670">
        <v>3.22</v>
      </c>
      <c r="Q625" s="192" t="s">
        <v>1785</v>
      </c>
      <c r="R625" s="283">
        <v>84213920</v>
      </c>
      <c r="S625" s="301" t="s">
        <v>1786</v>
      </c>
    </row>
    <row r="626" spans="1:19" ht="55.5" customHeight="1">
      <c r="A626" s="327">
        <v>106879</v>
      </c>
      <c r="B626" s="298" t="s">
        <v>1876</v>
      </c>
      <c r="C626" s="188" t="s">
        <v>76</v>
      </c>
      <c r="D626" s="114" t="s">
        <v>30</v>
      </c>
      <c r="E626" s="13" t="s">
        <v>1877</v>
      </c>
      <c r="F626" s="173" t="s">
        <v>806</v>
      </c>
      <c r="G626" s="1038"/>
      <c r="H626" s="175">
        <v>836.8</v>
      </c>
      <c r="I626" s="114" t="s">
        <v>33</v>
      </c>
      <c r="J626" s="42">
        <f t="shared" si="37"/>
        <v>0</v>
      </c>
      <c r="K626" s="43" t="s">
        <v>82</v>
      </c>
      <c r="L626" s="114">
        <v>60</v>
      </c>
      <c r="M626" s="114"/>
      <c r="N626" s="114"/>
      <c r="O626" s="114"/>
      <c r="P626" s="614">
        <v>0.6</v>
      </c>
      <c r="Q626" s="189" t="s">
        <v>1789</v>
      </c>
      <c r="R626" s="157">
        <v>84213920</v>
      </c>
      <c r="S626" s="285" t="s">
        <v>1786</v>
      </c>
    </row>
    <row r="627" spans="1:19" ht="110.25">
      <c r="A627" s="327">
        <v>106880</v>
      </c>
      <c r="B627" s="298" t="s">
        <v>1878</v>
      </c>
      <c r="C627" s="188" t="s">
        <v>76</v>
      </c>
      <c r="D627" s="114" t="s">
        <v>30</v>
      </c>
      <c r="E627" s="13" t="s">
        <v>1879</v>
      </c>
      <c r="F627" s="173" t="s">
        <v>806</v>
      </c>
      <c r="G627" s="1038"/>
      <c r="H627" s="175">
        <v>834.3</v>
      </c>
      <c r="I627" s="114" t="s">
        <v>33</v>
      </c>
      <c r="J627" s="42">
        <f t="shared" si="37"/>
        <v>0</v>
      </c>
      <c r="K627" s="43" t="s">
        <v>82</v>
      </c>
      <c r="L627" s="114">
        <v>25</v>
      </c>
      <c r="M627" s="114"/>
      <c r="N627" s="114"/>
      <c r="O627" s="114"/>
      <c r="P627" s="614">
        <v>0.35</v>
      </c>
      <c r="Q627" s="189" t="s">
        <v>1792</v>
      </c>
      <c r="R627" s="157">
        <v>84213920</v>
      </c>
      <c r="S627" s="285" t="s">
        <v>1786</v>
      </c>
    </row>
    <row r="628" spans="1:19" ht="110.25">
      <c r="A628" s="327">
        <v>106881</v>
      </c>
      <c r="B628" s="298" t="s">
        <v>1880</v>
      </c>
      <c r="C628" s="188" t="s">
        <v>76</v>
      </c>
      <c r="D628" s="114" t="s">
        <v>30</v>
      </c>
      <c r="E628" s="13" t="s">
        <v>1881</v>
      </c>
      <c r="F628" s="173" t="s">
        <v>806</v>
      </c>
      <c r="G628" s="1038"/>
      <c r="H628" s="175">
        <v>834.3</v>
      </c>
      <c r="I628" s="114" t="s">
        <v>33</v>
      </c>
      <c r="J628" s="42">
        <f t="shared" si="37"/>
        <v>0</v>
      </c>
      <c r="K628" s="43" t="s">
        <v>82</v>
      </c>
      <c r="L628" s="114">
        <v>25</v>
      </c>
      <c r="M628" s="114"/>
      <c r="N628" s="114"/>
      <c r="O628" s="114"/>
      <c r="P628" s="614">
        <v>0.35</v>
      </c>
      <c r="Q628" s="189" t="s">
        <v>1795</v>
      </c>
      <c r="R628" s="157">
        <v>84213920</v>
      </c>
      <c r="S628" s="285" t="s">
        <v>1786</v>
      </c>
    </row>
    <row r="629" spans="1:19" ht="63">
      <c r="A629" s="327">
        <v>106882</v>
      </c>
      <c r="B629" s="298" t="s">
        <v>1882</v>
      </c>
      <c r="C629" s="188" t="s">
        <v>76</v>
      </c>
      <c r="D629" s="114" t="s">
        <v>30</v>
      </c>
      <c r="E629" s="13" t="s">
        <v>1883</v>
      </c>
      <c r="F629" s="173" t="s">
        <v>806</v>
      </c>
      <c r="G629" s="1038"/>
      <c r="H629" s="175">
        <v>416.7</v>
      </c>
      <c r="I629" s="114" t="s">
        <v>33</v>
      </c>
      <c r="J629" s="42">
        <f t="shared" si="37"/>
        <v>0</v>
      </c>
      <c r="K629" s="43" t="s">
        <v>82</v>
      </c>
      <c r="L629" s="114">
        <v>10</v>
      </c>
      <c r="M629" s="114"/>
      <c r="N629" s="114"/>
      <c r="O629" s="114"/>
      <c r="P629" s="614">
        <v>0.06</v>
      </c>
      <c r="Q629" s="189" t="s">
        <v>1798</v>
      </c>
      <c r="R629" s="157">
        <v>84213920</v>
      </c>
      <c r="S629" s="285" t="s">
        <v>1786</v>
      </c>
    </row>
    <row r="630" spans="1:19" ht="110.25">
      <c r="A630" s="327">
        <v>106883</v>
      </c>
      <c r="B630" s="298" t="s">
        <v>1884</v>
      </c>
      <c r="C630" s="188" t="s">
        <v>76</v>
      </c>
      <c r="D630" s="114" t="s">
        <v>30</v>
      </c>
      <c r="E630" s="299" t="s">
        <v>1885</v>
      </c>
      <c r="F630" s="173" t="s">
        <v>806</v>
      </c>
      <c r="G630" s="1038"/>
      <c r="H630" s="175">
        <v>1076.5</v>
      </c>
      <c r="I630" s="114" t="s">
        <v>33</v>
      </c>
      <c r="J630" s="42">
        <f t="shared" si="37"/>
        <v>0</v>
      </c>
      <c r="K630" s="43" t="s">
        <v>82</v>
      </c>
      <c r="L630" s="114">
        <v>7.5</v>
      </c>
      <c r="M630" s="114"/>
      <c r="N630" s="114"/>
      <c r="O630" s="114"/>
      <c r="P630" s="614">
        <v>4.4999999999999998E-2</v>
      </c>
      <c r="Q630" s="189" t="s">
        <v>1801</v>
      </c>
      <c r="R630" s="157">
        <v>84213920</v>
      </c>
      <c r="S630" s="285" t="s">
        <v>1786</v>
      </c>
    </row>
    <row r="631" spans="1:19" ht="102" customHeight="1">
      <c r="A631" s="327">
        <v>106884</v>
      </c>
      <c r="B631" s="298" t="s">
        <v>1886</v>
      </c>
      <c r="C631" s="188" t="s">
        <v>995</v>
      </c>
      <c r="D631" s="114" t="s">
        <v>30</v>
      </c>
      <c r="E631" s="13" t="s">
        <v>1887</v>
      </c>
      <c r="F631" s="173" t="s">
        <v>806</v>
      </c>
      <c r="G631" s="1038"/>
      <c r="H631" s="175">
        <v>678.7</v>
      </c>
      <c r="I631" s="114" t="s">
        <v>33</v>
      </c>
      <c r="J631" s="42">
        <f t="shared" si="37"/>
        <v>0</v>
      </c>
      <c r="K631" s="43" t="s">
        <v>82</v>
      </c>
      <c r="L631" s="114">
        <v>5</v>
      </c>
      <c r="M631" s="114"/>
      <c r="N631" s="114"/>
      <c r="O631" s="114"/>
      <c r="P631" s="614">
        <v>0.03</v>
      </c>
      <c r="Q631" s="189" t="s">
        <v>1804</v>
      </c>
      <c r="R631" s="157">
        <v>84213920</v>
      </c>
      <c r="S631" s="285" t="s">
        <v>1786</v>
      </c>
    </row>
    <row r="632" spans="1:19" ht="87" customHeight="1">
      <c r="A632" s="327">
        <v>106885</v>
      </c>
      <c r="B632" s="298" t="s">
        <v>1888</v>
      </c>
      <c r="C632" s="188" t="s">
        <v>76</v>
      </c>
      <c r="D632" s="114" t="s">
        <v>30</v>
      </c>
      <c r="E632" s="13" t="s">
        <v>1889</v>
      </c>
      <c r="F632" s="173" t="s">
        <v>806</v>
      </c>
      <c r="G632" s="1038"/>
      <c r="H632" s="175">
        <v>791.9</v>
      </c>
      <c r="I632" s="114" t="s">
        <v>33</v>
      </c>
      <c r="J632" s="42">
        <f t="shared" si="37"/>
        <v>0</v>
      </c>
      <c r="K632" s="43" t="s">
        <v>82</v>
      </c>
      <c r="L632" s="114">
        <v>5</v>
      </c>
      <c r="M632" s="114"/>
      <c r="N632" s="114"/>
      <c r="O632" s="114"/>
      <c r="P632" s="614">
        <v>0.03</v>
      </c>
      <c r="Q632" s="189" t="s">
        <v>1807</v>
      </c>
      <c r="R632" s="157">
        <v>84213920</v>
      </c>
      <c r="S632" s="285" t="s">
        <v>1786</v>
      </c>
    </row>
    <row r="633" spans="1:19" ht="140.25" customHeight="1" thickBot="1">
      <c r="A633" s="327">
        <v>106868</v>
      </c>
      <c r="B633" s="177" t="s">
        <v>1808</v>
      </c>
      <c r="C633" s="305" t="s">
        <v>76</v>
      </c>
      <c r="D633" s="117" t="s">
        <v>30</v>
      </c>
      <c r="E633" s="105" t="s">
        <v>1708</v>
      </c>
      <c r="F633" s="178" t="s">
        <v>806</v>
      </c>
      <c r="G633" s="1038"/>
      <c r="H633" s="190">
        <v>1400</v>
      </c>
      <c r="I633" s="117" t="s">
        <v>33</v>
      </c>
      <c r="J633" s="79">
        <f t="shared" si="37"/>
        <v>0</v>
      </c>
      <c r="K633" s="158" t="s">
        <v>90</v>
      </c>
      <c r="L633" s="117" t="s">
        <v>30</v>
      </c>
      <c r="M633" s="117" t="s">
        <v>30</v>
      </c>
      <c r="N633" s="117" t="s">
        <v>30</v>
      </c>
      <c r="O633" s="117" t="s">
        <v>30</v>
      </c>
      <c r="P633" s="680" t="s">
        <v>30</v>
      </c>
      <c r="Q633" s="186" t="s">
        <v>30</v>
      </c>
      <c r="R633" s="277" t="s">
        <v>30</v>
      </c>
      <c r="S633" s="291" t="s">
        <v>30</v>
      </c>
    </row>
    <row r="634" spans="1:19" s="26" customFormat="1" ht="45" customHeight="1" thickBot="1">
      <c r="A634" s="220" t="s">
        <v>1890</v>
      </c>
      <c r="B634" s="221"/>
      <c r="C634" s="221"/>
      <c r="D634" s="221"/>
      <c r="E634" s="221"/>
      <c r="F634" s="221"/>
      <c r="G634" s="222"/>
      <c r="H634" s="818"/>
      <c r="I634" s="221"/>
      <c r="J634" s="221"/>
      <c r="K634" s="221"/>
      <c r="L634" s="223"/>
      <c r="M634" s="223"/>
      <c r="N634" s="223"/>
      <c r="O634" s="223"/>
      <c r="P634" s="694"/>
      <c r="Q634" s="221"/>
      <c r="R634" s="221"/>
      <c r="S634" s="404"/>
    </row>
    <row r="635" spans="1:19" ht="39.950000000000003" customHeight="1" thickBot="1">
      <c r="A635" s="401" t="s">
        <v>1891</v>
      </c>
      <c r="B635" s="240"/>
      <c r="C635" s="241"/>
      <c r="D635" s="241"/>
      <c r="E635" s="240"/>
      <c r="F635" s="242"/>
      <c r="G635" s="243"/>
      <c r="H635" s="812"/>
      <c r="I635" s="241"/>
      <c r="J635" s="241"/>
      <c r="K635" s="240"/>
      <c r="L635" s="241"/>
      <c r="M635" s="402"/>
      <c r="N635" s="402"/>
      <c r="O635" s="402"/>
      <c r="P635" s="672"/>
      <c r="Q635" s="242"/>
      <c r="R635" s="242"/>
      <c r="S635" s="403"/>
    </row>
    <row r="636" spans="1:19" ht="99" customHeight="1">
      <c r="A636" s="445">
        <v>106082</v>
      </c>
      <c r="B636" s="446" t="s">
        <v>1892</v>
      </c>
      <c r="C636" s="69" t="s">
        <v>76</v>
      </c>
      <c r="D636" s="69" t="s">
        <v>30</v>
      </c>
      <c r="E636" s="88" t="s">
        <v>1893</v>
      </c>
      <c r="F636" s="38" t="s">
        <v>427</v>
      </c>
      <c r="G636" s="1038"/>
      <c r="H636" s="70">
        <v>201.65</v>
      </c>
      <c r="I636" s="89" t="s">
        <v>33</v>
      </c>
      <c r="J636" s="148">
        <f>IF(I636="USD",H636*G636,H636*G636*1.3)</f>
        <v>0</v>
      </c>
      <c r="K636" s="33" t="s">
        <v>82</v>
      </c>
      <c r="L636" s="72">
        <v>15.6</v>
      </c>
      <c r="M636" s="34">
        <v>68</v>
      </c>
      <c r="N636" s="34">
        <v>65</v>
      </c>
      <c r="O636" s="34">
        <v>31</v>
      </c>
      <c r="P636" s="685">
        <v>0.13702</v>
      </c>
      <c r="Q636" s="73" t="s">
        <v>1894</v>
      </c>
      <c r="R636" s="249">
        <v>94013900</v>
      </c>
      <c r="S636" s="301" t="s">
        <v>1895</v>
      </c>
    </row>
    <row r="637" spans="1:19" ht="79.5" thickBot="1">
      <c r="A637" s="513">
        <v>106083</v>
      </c>
      <c r="B637" s="721" t="s">
        <v>1896</v>
      </c>
      <c r="C637" s="61" t="s">
        <v>76</v>
      </c>
      <c r="D637" s="61" t="s">
        <v>30</v>
      </c>
      <c r="E637" s="526" t="s">
        <v>1897</v>
      </c>
      <c r="F637" s="60" t="s">
        <v>427</v>
      </c>
      <c r="G637" s="1123"/>
      <c r="H637" s="531">
        <v>851.30000000000007</v>
      </c>
      <c r="I637" s="450" t="s">
        <v>33</v>
      </c>
      <c r="J637" s="62">
        <f>IF(I637="USD",H637*G637,H637*G637*1.3)</f>
        <v>0</v>
      </c>
      <c r="K637" s="63" t="s">
        <v>82</v>
      </c>
      <c r="L637" s="64">
        <v>30</v>
      </c>
      <c r="M637" s="498">
        <v>60</v>
      </c>
      <c r="N637" s="498">
        <v>60</v>
      </c>
      <c r="O637" s="498">
        <v>50</v>
      </c>
      <c r="P637" s="667">
        <v>0.18</v>
      </c>
      <c r="Q637" s="468" t="s">
        <v>1898</v>
      </c>
      <c r="R637" s="465">
        <v>94029000</v>
      </c>
      <c r="S637" s="287" t="s">
        <v>46</v>
      </c>
    </row>
    <row r="638" spans="1:19" ht="16.5" thickBot="1">
      <c r="E638" s="199"/>
    </row>
    <row r="639" spans="1:19" ht="16.5" thickBot="1">
      <c r="E639" s="202"/>
    </row>
    <row r="640" spans="1:19" ht="16.5" thickBot="1">
      <c r="E640" s="202"/>
    </row>
    <row r="641" spans="1:16" ht="16.5" thickBot="1">
      <c r="E641" s="202"/>
    </row>
    <row r="642" spans="1:16" ht="16.5" thickBot="1">
      <c r="E642" s="202"/>
    </row>
    <row r="643" spans="1:16" ht="16.5" thickBot="1">
      <c r="E643" s="202"/>
    </row>
    <row r="644" spans="1:16" ht="16.5" thickBot="1">
      <c r="E644" s="202"/>
    </row>
    <row r="645" spans="1:16" ht="16.5" thickBot="1">
      <c r="E645" s="202"/>
    </row>
    <row r="646" spans="1:16" ht="16.5" thickBot="1">
      <c r="E646" s="202"/>
    </row>
    <row r="647" spans="1:16" ht="16.5" thickBot="1">
      <c r="A647" s="25"/>
      <c r="B647" s="25"/>
      <c r="C647" s="197"/>
      <c r="D647" s="25"/>
      <c r="E647" s="202"/>
      <c r="F647" s="25"/>
      <c r="G647" s="203"/>
      <c r="H647" s="25"/>
      <c r="I647" s="25"/>
      <c r="J647" s="25"/>
      <c r="L647" s="25"/>
      <c r="M647" s="25"/>
      <c r="N647" s="25"/>
      <c r="O647" s="25"/>
      <c r="P647" s="25"/>
    </row>
    <row r="648" spans="1:16" ht="16.5" thickBot="1">
      <c r="A648" s="25"/>
      <c r="B648" s="25"/>
      <c r="C648" s="197"/>
      <c r="D648" s="25"/>
      <c r="E648" s="202"/>
      <c r="F648" s="25"/>
      <c r="G648" s="203"/>
      <c r="H648" s="25"/>
      <c r="I648" s="25"/>
      <c r="J648" s="25"/>
      <c r="L648" s="25"/>
      <c r="M648" s="25"/>
      <c r="N648" s="25"/>
      <c r="O648" s="25"/>
      <c r="P648" s="25"/>
    </row>
    <row r="649" spans="1:16" ht="16.5" thickBot="1">
      <c r="A649" s="25"/>
      <c r="B649" s="25"/>
      <c r="C649" s="197"/>
      <c r="D649" s="25"/>
      <c r="E649" s="202"/>
      <c r="F649" s="25"/>
      <c r="G649" s="203"/>
      <c r="H649" s="25"/>
      <c r="I649" s="25"/>
      <c r="J649" s="25"/>
      <c r="L649" s="25"/>
      <c r="M649" s="25"/>
      <c r="N649" s="25"/>
      <c r="O649" s="25"/>
      <c r="P649" s="25"/>
    </row>
    <row r="650" spans="1:16" ht="16.5" thickBot="1">
      <c r="A650" s="25"/>
      <c r="B650" s="25"/>
      <c r="C650" s="197"/>
      <c r="D650" s="25"/>
      <c r="E650" s="202"/>
      <c r="F650" s="25"/>
      <c r="G650" s="203"/>
      <c r="H650" s="25"/>
      <c r="I650" s="25"/>
      <c r="J650" s="25"/>
      <c r="L650" s="25"/>
      <c r="M650" s="25"/>
      <c r="N650" s="25"/>
      <c r="O650" s="25"/>
      <c r="P650" s="25"/>
    </row>
    <row r="651" spans="1:16" ht="16.5" thickBot="1">
      <c r="A651" s="25"/>
      <c r="B651" s="25"/>
      <c r="C651" s="197"/>
      <c r="D651" s="25"/>
      <c r="E651" s="202"/>
      <c r="F651" s="25"/>
      <c r="G651" s="203"/>
      <c r="H651" s="25"/>
      <c r="I651" s="25"/>
      <c r="J651" s="25"/>
      <c r="L651" s="25"/>
      <c r="M651" s="25"/>
      <c r="N651" s="25"/>
      <c r="O651" s="25"/>
      <c r="P651" s="25"/>
    </row>
    <row r="652" spans="1:16" ht="16.5" thickBot="1">
      <c r="A652" s="25"/>
      <c r="B652" s="25"/>
      <c r="C652" s="197"/>
      <c r="D652" s="25"/>
      <c r="E652" s="202"/>
      <c r="F652" s="25"/>
      <c r="G652" s="203"/>
      <c r="H652" s="25"/>
      <c r="I652" s="25"/>
      <c r="J652" s="25"/>
      <c r="L652" s="25"/>
      <c r="M652" s="25"/>
      <c r="N652" s="25"/>
      <c r="O652" s="25"/>
      <c r="P652" s="25"/>
    </row>
    <row r="653" spans="1:16" ht="16.5" thickBot="1">
      <c r="A653" s="25"/>
      <c r="B653" s="25"/>
      <c r="C653" s="197"/>
      <c r="D653" s="25"/>
      <c r="E653" s="202"/>
      <c r="F653" s="25"/>
      <c r="G653" s="203"/>
      <c r="H653" s="25"/>
      <c r="I653" s="25"/>
      <c r="J653" s="25"/>
      <c r="L653" s="25"/>
      <c r="M653" s="25"/>
      <c r="N653" s="25"/>
      <c r="O653" s="25"/>
      <c r="P653" s="25"/>
    </row>
    <row r="654" spans="1:16" ht="16.5" thickBot="1">
      <c r="A654" s="25"/>
      <c r="B654" s="25"/>
      <c r="C654" s="197"/>
      <c r="D654" s="25"/>
      <c r="E654" s="202"/>
      <c r="F654" s="25"/>
      <c r="G654" s="203"/>
      <c r="H654" s="25"/>
      <c r="I654" s="25"/>
      <c r="J654" s="25"/>
      <c r="L654" s="25"/>
      <c r="M654" s="25"/>
      <c r="N654" s="25"/>
      <c r="O654" s="25"/>
      <c r="P654" s="25"/>
    </row>
    <row r="655" spans="1:16" ht="16.5" thickBot="1">
      <c r="A655" s="25"/>
      <c r="B655" s="25"/>
      <c r="C655" s="197"/>
      <c r="D655" s="25"/>
      <c r="E655" s="202"/>
      <c r="F655" s="25"/>
      <c r="G655" s="203"/>
      <c r="H655" s="25"/>
      <c r="I655" s="25"/>
      <c r="J655" s="25"/>
      <c r="L655" s="25"/>
      <c r="M655" s="25"/>
      <c r="N655" s="25"/>
      <c r="O655" s="25"/>
      <c r="P655" s="25"/>
    </row>
    <row r="656" spans="1:16" ht="16.5" thickBot="1">
      <c r="A656" s="25"/>
      <c r="B656" s="25"/>
      <c r="C656" s="197"/>
      <c r="D656" s="25"/>
      <c r="E656" s="202"/>
      <c r="F656" s="25"/>
      <c r="G656" s="203"/>
      <c r="H656" s="25"/>
      <c r="I656" s="25"/>
      <c r="J656" s="25"/>
      <c r="L656" s="25"/>
      <c r="M656" s="25"/>
      <c r="N656" s="25"/>
      <c r="O656" s="25"/>
      <c r="P656" s="25"/>
    </row>
    <row r="657" spans="1:16" ht="16.5" thickBot="1">
      <c r="A657" s="25"/>
      <c r="B657" s="25"/>
      <c r="C657" s="197"/>
      <c r="D657" s="25"/>
      <c r="E657" s="202"/>
      <c r="F657" s="25"/>
      <c r="G657" s="203"/>
      <c r="H657" s="25"/>
      <c r="I657" s="25"/>
      <c r="J657" s="25"/>
      <c r="L657" s="25"/>
      <c r="M657" s="25"/>
      <c r="N657" s="25"/>
      <c r="O657" s="25"/>
      <c r="P657" s="25"/>
    </row>
    <row r="658" spans="1:16" ht="16.5" thickBot="1">
      <c r="A658" s="25"/>
      <c r="B658" s="25"/>
      <c r="C658" s="197"/>
      <c r="D658" s="25"/>
      <c r="E658" s="202"/>
      <c r="F658" s="25"/>
      <c r="G658" s="203"/>
      <c r="H658" s="25"/>
      <c r="I658" s="25"/>
      <c r="J658" s="25"/>
      <c r="L658" s="25"/>
      <c r="M658" s="25"/>
      <c r="N658" s="25"/>
      <c r="O658" s="25"/>
      <c r="P658" s="25"/>
    </row>
    <row r="659" spans="1:16" ht="16.5" thickBot="1">
      <c r="A659" s="25"/>
      <c r="B659" s="25"/>
      <c r="C659" s="197"/>
      <c r="D659" s="25"/>
      <c r="E659" s="202"/>
      <c r="F659" s="25"/>
      <c r="G659" s="203"/>
      <c r="H659" s="25"/>
      <c r="I659" s="25"/>
      <c r="J659" s="25"/>
      <c r="L659" s="25"/>
      <c r="M659" s="25"/>
      <c r="N659" s="25"/>
      <c r="O659" s="25"/>
      <c r="P659" s="25"/>
    </row>
    <row r="660" spans="1:16" ht="16.5" thickBot="1">
      <c r="A660" s="25"/>
      <c r="B660" s="25"/>
      <c r="C660" s="197"/>
      <c r="D660" s="25"/>
      <c r="E660" s="202"/>
      <c r="F660" s="25"/>
      <c r="G660" s="203"/>
      <c r="H660" s="25"/>
      <c r="I660" s="25"/>
      <c r="J660" s="25"/>
      <c r="L660" s="25"/>
      <c r="M660" s="25"/>
      <c r="N660" s="25"/>
      <c r="O660" s="25"/>
      <c r="P660" s="25"/>
    </row>
    <row r="661" spans="1:16" ht="16.5" thickBot="1">
      <c r="A661" s="25"/>
      <c r="B661" s="25"/>
      <c r="C661" s="197"/>
      <c r="D661" s="25"/>
      <c r="E661" s="202"/>
      <c r="F661" s="25"/>
      <c r="G661" s="203"/>
      <c r="H661" s="25"/>
      <c r="I661" s="25"/>
      <c r="J661" s="25"/>
      <c r="L661" s="25"/>
      <c r="M661" s="25"/>
      <c r="N661" s="25"/>
      <c r="O661" s="25"/>
      <c r="P661" s="25"/>
    </row>
    <row r="662" spans="1:16" ht="16.5" thickBot="1">
      <c r="A662" s="25"/>
      <c r="B662" s="25"/>
      <c r="C662" s="197"/>
      <c r="D662" s="25"/>
      <c r="E662" s="202"/>
      <c r="F662" s="25"/>
      <c r="G662" s="203"/>
      <c r="H662" s="25"/>
      <c r="I662" s="25"/>
      <c r="J662" s="25"/>
      <c r="L662" s="25"/>
      <c r="M662" s="25"/>
      <c r="N662" s="25"/>
      <c r="O662" s="25"/>
      <c r="P662" s="25"/>
    </row>
    <row r="663" spans="1:16" ht="16.5" thickBot="1">
      <c r="A663" s="25"/>
      <c r="B663" s="25"/>
      <c r="C663" s="197"/>
      <c r="D663" s="25"/>
      <c r="E663" s="202"/>
      <c r="F663" s="25"/>
      <c r="G663" s="203"/>
      <c r="H663" s="25"/>
      <c r="I663" s="25"/>
      <c r="J663" s="25"/>
      <c r="L663" s="25"/>
      <c r="M663" s="25"/>
      <c r="N663" s="25"/>
      <c r="O663" s="25"/>
      <c r="P663" s="25"/>
    </row>
    <row r="664" spans="1:16" ht="16.5" thickBot="1">
      <c r="A664" s="25"/>
      <c r="B664" s="25"/>
      <c r="C664" s="197"/>
      <c r="D664" s="25"/>
      <c r="E664" s="202"/>
      <c r="F664" s="25"/>
      <c r="G664" s="203"/>
      <c r="H664" s="25"/>
      <c r="I664" s="25"/>
      <c r="J664" s="25"/>
      <c r="L664" s="25"/>
      <c r="M664" s="25"/>
      <c r="N664" s="25"/>
      <c r="O664" s="25"/>
      <c r="P664" s="25"/>
    </row>
    <row r="665" spans="1:16" ht="16.5" thickBot="1">
      <c r="A665" s="25"/>
      <c r="B665" s="25"/>
      <c r="C665" s="197"/>
      <c r="D665" s="25"/>
      <c r="E665" s="202"/>
      <c r="F665" s="25"/>
      <c r="G665" s="203"/>
      <c r="H665" s="25"/>
      <c r="I665" s="25"/>
      <c r="J665" s="25"/>
      <c r="L665" s="25"/>
      <c r="M665" s="25"/>
      <c r="N665" s="25"/>
      <c r="O665" s="25"/>
      <c r="P665" s="25"/>
    </row>
    <row r="666" spans="1:16" ht="16.5" thickBot="1">
      <c r="A666" s="25"/>
      <c r="B666" s="25"/>
      <c r="C666" s="197"/>
      <c r="D666" s="25"/>
      <c r="E666" s="202"/>
      <c r="F666" s="25"/>
      <c r="G666" s="203"/>
      <c r="H666" s="25"/>
      <c r="I666" s="25"/>
      <c r="J666" s="25"/>
      <c r="L666" s="25"/>
      <c r="M666" s="25"/>
      <c r="N666" s="25"/>
      <c r="O666" s="25"/>
      <c r="P666" s="25"/>
    </row>
    <row r="667" spans="1:16" ht="16.5" thickBot="1">
      <c r="A667" s="25"/>
      <c r="B667" s="25"/>
      <c r="C667" s="197"/>
      <c r="D667" s="25"/>
      <c r="E667" s="202"/>
      <c r="F667" s="25"/>
      <c r="G667" s="203"/>
      <c r="H667" s="25"/>
      <c r="I667" s="25"/>
      <c r="J667" s="25"/>
      <c r="L667" s="25"/>
      <c r="M667" s="25"/>
      <c r="N667" s="25"/>
      <c r="O667" s="25"/>
      <c r="P667" s="25"/>
    </row>
    <row r="668" spans="1:16" ht="16.5" thickBot="1">
      <c r="A668" s="25"/>
      <c r="B668" s="25"/>
      <c r="C668" s="197"/>
      <c r="D668" s="25"/>
      <c r="E668" s="202"/>
      <c r="F668" s="25"/>
      <c r="G668" s="203"/>
      <c r="H668" s="25"/>
      <c r="I668" s="25"/>
      <c r="J668" s="25"/>
      <c r="L668" s="25"/>
      <c r="M668" s="25"/>
      <c r="N668" s="25"/>
      <c r="O668" s="25"/>
      <c r="P668" s="25"/>
    </row>
    <row r="669" spans="1:16" ht="16.5" thickBot="1">
      <c r="A669" s="25"/>
      <c r="B669" s="25"/>
      <c r="C669" s="197"/>
      <c r="D669" s="25"/>
      <c r="E669" s="202"/>
      <c r="F669" s="25"/>
      <c r="G669" s="203"/>
      <c r="H669" s="25"/>
      <c r="I669" s="25"/>
      <c r="J669" s="25"/>
      <c r="L669" s="25"/>
      <c r="M669" s="25"/>
      <c r="N669" s="25"/>
      <c r="O669" s="25"/>
      <c r="P669" s="25"/>
    </row>
    <row r="670" spans="1:16" ht="16.5" thickBot="1">
      <c r="A670" s="25"/>
      <c r="B670" s="25"/>
      <c r="C670" s="197"/>
      <c r="D670" s="25"/>
      <c r="E670" s="202"/>
      <c r="F670" s="25"/>
      <c r="G670" s="203"/>
      <c r="H670" s="25"/>
      <c r="I670" s="25"/>
      <c r="J670" s="25"/>
      <c r="L670" s="25"/>
      <c r="M670" s="25"/>
      <c r="N670" s="25"/>
      <c r="O670" s="25"/>
      <c r="P670" s="25"/>
    </row>
    <row r="671" spans="1:16" ht="16.5" thickBot="1">
      <c r="A671" s="25"/>
      <c r="B671" s="25"/>
      <c r="C671" s="197"/>
      <c r="D671" s="25"/>
      <c r="E671" s="202"/>
      <c r="F671" s="25"/>
      <c r="G671" s="203"/>
      <c r="H671" s="25"/>
      <c r="I671" s="25"/>
      <c r="J671" s="25"/>
      <c r="L671" s="25"/>
      <c r="M671" s="25"/>
      <c r="N671" s="25"/>
      <c r="O671" s="25"/>
      <c r="P671" s="25"/>
    </row>
    <row r="672" spans="1:16" ht="16.5" thickBot="1">
      <c r="A672" s="25"/>
      <c r="B672" s="25"/>
      <c r="C672" s="197"/>
      <c r="D672" s="25"/>
      <c r="E672" s="202"/>
      <c r="F672" s="25"/>
      <c r="G672" s="203"/>
      <c r="H672" s="25"/>
      <c r="I672" s="25"/>
      <c r="J672" s="25"/>
      <c r="L672" s="25"/>
      <c r="M672" s="25"/>
      <c r="N672" s="25"/>
      <c r="O672" s="25"/>
      <c r="P672" s="25"/>
    </row>
    <row r="673" spans="1:16" ht="16.5" thickBot="1">
      <c r="A673" s="25"/>
      <c r="B673" s="25"/>
      <c r="C673" s="197"/>
      <c r="D673" s="25"/>
      <c r="E673" s="202"/>
      <c r="F673" s="25"/>
      <c r="G673" s="203"/>
      <c r="H673" s="25"/>
      <c r="I673" s="25"/>
      <c r="J673" s="25"/>
      <c r="L673" s="25"/>
      <c r="M673" s="25"/>
      <c r="N673" s="25"/>
      <c r="O673" s="25"/>
      <c r="P673" s="25"/>
    </row>
    <row r="674" spans="1:16" ht="16.5" thickBot="1">
      <c r="A674" s="25"/>
      <c r="B674" s="25"/>
      <c r="C674" s="197"/>
      <c r="D674" s="25"/>
      <c r="E674" s="202"/>
      <c r="F674" s="25"/>
      <c r="G674" s="203"/>
      <c r="H674" s="25"/>
      <c r="I674" s="25"/>
      <c r="J674" s="25"/>
      <c r="L674" s="25"/>
      <c r="M674" s="25"/>
      <c r="N674" s="25"/>
      <c r="O674" s="25"/>
      <c r="P674" s="25"/>
    </row>
    <row r="675" spans="1:16" ht="16.5" thickBot="1">
      <c r="A675" s="25"/>
      <c r="B675" s="25"/>
      <c r="C675" s="197"/>
      <c r="D675" s="25"/>
      <c r="E675" s="202"/>
      <c r="F675" s="25"/>
      <c r="G675" s="203"/>
      <c r="H675" s="25"/>
      <c r="I675" s="25"/>
      <c r="J675" s="25"/>
      <c r="L675" s="25"/>
      <c r="M675" s="25"/>
      <c r="N675" s="25"/>
      <c r="O675" s="25"/>
      <c r="P675" s="25"/>
    </row>
    <row r="676" spans="1:16" ht="16.5" thickBot="1">
      <c r="A676" s="25"/>
      <c r="B676" s="25"/>
      <c r="C676" s="197"/>
      <c r="D676" s="25"/>
      <c r="E676" s="202"/>
      <c r="F676" s="25"/>
      <c r="G676" s="203"/>
      <c r="H676" s="25"/>
      <c r="I676" s="25"/>
      <c r="J676" s="25"/>
      <c r="L676" s="25"/>
      <c r="M676" s="25"/>
      <c r="N676" s="25"/>
      <c r="O676" s="25"/>
      <c r="P676" s="25"/>
    </row>
    <row r="677" spans="1:16" ht="16.5" thickBot="1">
      <c r="A677" s="25"/>
      <c r="B677" s="25"/>
      <c r="C677" s="197"/>
      <c r="D677" s="25"/>
      <c r="E677" s="202"/>
      <c r="F677" s="25"/>
      <c r="G677" s="203"/>
      <c r="H677" s="25"/>
      <c r="I677" s="25"/>
      <c r="J677" s="25"/>
      <c r="L677" s="25"/>
      <c r="M677" s="25"/>
      <c r="N677" s="25"/>
      <c r="O677" s="25"/>
      <c r="P677" s="25"/>
    </row>
    <row r="678" spans="1:16" ht="16.5" thickBot="1">
      <c r="A678" s="25"/>
      <c r="B678" s="25"/>
      <c r="C678" s="197"/>
      <c r="D678" s="25"/>
      <c r="E678" s="202"/>
      <c r="F678" s="25"/>
      <c r="G678" s="203"/>
      <c r="H678" s="25"/>
      <c r="I678" s="25"/>
      <c r="J678" s="25"/>
      <c r="L678" s="25"/>
      <c r="M678" s="25"/>
      <c r="N678" s="25"/>
      <c r="O678" s="25"/>
      <c r="P678" s="25"/>
    </row>
    <row r="679" spans="1:16" ht="16.5" thickBot="1">
      <c r="A679" s="25"/>
      <c r="B679" s="25"/>
      <c r="C679" s="197"/>
      <c r="D679" s="25"/>
      <c r="E679" s="202"/>
      <c r="F679" s="25"/>
      <c r="G679" s="203"/>
      <c r="H679" s="25"/>
      <c r="I679" s="25"/>
      <c r="J679" s="25"/>
      <c r="L679" s="25"/>
      <c r="M679" s="25"/>
      <c r="N679" s="25"/>
      <c r="O679" s="25"/>
      <c r="P679" s="25"/>
    </row>
    <row r="680" spans="1:16" ht="16.5" thickBot="1">
      <c r="A680" s="25"/>
      <c r="B680" s="25"/>
      <c r="C680" s="197"/>
      <c r="D680" s="25"/>
      <c r="E680" s="202"/>
      <c r="F680" s="25"/>
      <c r="G680" s="203"/>
      <c r="H680" s="25"/>
      <c r="I680" s="25"/>
      <c r="J680" s="25"/>
      <c r="L680" s="25"/>
      <c r="M680" s="25"/>
      <c r="N680" s="25"/>
      <c r="O680" s="25"/>
      <c r="P680" s="25"/>
    </row>
    <row r="681" spans="1:16" ht="16.5" thickBot="1">
      <c r="A681" s="25"/>
      <c r="B681" s="25"/>
      <c r="C681" s="197"/>
      <c r="D681" s="25"/>
      <c r="E681" s="202"/>
      <c r="F681" s="25"/>
      <c r="G681" s="203"/>
      <c r="H681" s="25"/>
      <c r="I681" s="25"/>
      <c r="J681" s="25"/>
      <c r="L681" s="25"/>
      <c r="M681" s="25"/>
      <c r="N681" s="25"/>
      <c r="O681" s="25"/>
      <c r="P681" s="25"/>
    </row>
    <row r="682" spans="1:16" ht="16.5" thickBot="1">
      <c r="A682" s="25"/>
      <c r="B682" s="25"/>
      <c r="C682" s="197"/>
      <c r="D682" s="25"/>
      <c r="E682" s="202"/>
      <c r="F682" s="25"/>
      <c r="G682" s="203"/>
      <c r="H682" s="25"/>
      <c r="I682" s="25"/>
      <c r="J682" s="25"/>
      <c r="L682" s="25"/>
      <c r="M682" s="25"/>
      <c r="N682" s="25"/>
      <c r="O682" s="25"/>
      <c r="P682" s="25"/>
    </row>
    <row r="683" spans="1:16" ht="16.5" thickBot="1">
      <c r="A683" s="25"/>
      <c r="B683" s="25"/>
      <c r="C683" s="197"/>
      <c r="D683" s="25"/>
      <c r="E683" s="202"/>
      <c r="F683" s="25"/>
      <c r="G683" s="203"/>
      <c r="H683" s="25"/>
      <c r="I683" s="25"/>
      <c r="J683" s="25"/>
      <c r="L683" s="25"/>
      <c r="M683" s="25"/>
      <c r="N683" s="25"/>
      <c r="O683" s="25"/>
      <c r="P683" s="25"/>
    </row>
    <row r="684" spans="1:16" ht="16.5" thickBot="1">
      <c r="A684" s="25"/>
      <c r="B684" s="25"/>
      <c r="C684" s="197"/>
      <c r="D684" s="25"/>
      <c r="E684" s="202"/>
      <c r="F684" s="25"/>
      <c r="G684" s="203"/>
      <c r="H684" s="25"/>
      <c r="I684" s="25"/>
      <c r="J684" s="25"/>
      <c r="L684" s="25"/>
      <c r="M684" s="25"/>
      <c r="N684" s="25"/>
      <c r="O684" s="25"/>
      <c r="P684" s="25"/>
    </row>
    <row r="685" spans="1:16" ht="16.5" thickBot="1">
      <c r="A685" s="25"/>
      <c r="B685" s="25"/>
      <c r="C685" s="197"/>
      <c r="D685" s="25"/>
      <c r="E685" s="202"/>
      <c r="F685" s="25"/>
      <c r="G685" s="203"/>
      <c r="H685" s="25"/>
      <c r="I685" s="25"/>
      <c r="J685" s="25"/>
      <c r="L685" s="25"/>
      <c r="M685" s="25"/>
      <c r="N685" s="25"/>
      <c r="O685" s="25"/>
      <c r="P685" s="25"/>
    </row>
    <row r="686" spans="1:16" ht="16.5" thickBot="1">
      <c r="A686" s="25"/>
      <c r="B686" s="25"/>
      <c r="C686" s="197"/>
      <c r="D686" s="25"/>
      <c r="E686" s="202"/>
      <c r="F686" s="25"/>
      <c r="G686" s="203"/>
      <c r="H686" s="25"/>
      <c r="I686" s="25"/>
      <c r="J686" s="25"/>
      <c r="L686" s="25"/>
      <c r="M686" s="25"/>
      <c r="N686" s="25"/>
      <c r="O686" s="25"/>
      <c r="P686" s="25"/>
    </row>
    <row r="687" spans="1:16" ht="16.5" thickBot="1">
      <c r="A687" s="25"/>
      <c r="B687" s="25"/>
      <c r="C687" s="197"/>
      <c r="D687" s="25"/>
      <c r="E687" s="202"/>
      <c r="F687" s="25"/>
      <c r="G687" s="203"/>
      <c r="H687" s="25"/>
      <c r="I687" s="25"/>
      <c r="J687" s="25"/>
      <c r="L687" s="25"/>
      <c r="M687" s="25"/>
      <c r="N687" s="25"/>
      <c r="O687" s="25"/>
      <c r="P687" s="25"/>
    </row>
    <row r="688" spans="1:16" ht="16.5" thickBot="1">
      <c r="A688" s="25"/>
      <c r="B688" s="25"/>
      <c r="C688" s="197"/>
      <c r="D688" s="25"/>
      <c r="E688" s="202"/>
      <c r="F688" s="25"/>
      <c r="G688" s="203"/>
      <c r="H688" s="25"/>
      <c r="I688" s="25"/>
      <c r="J688" s="25"/>
      <c r="L688" s="25"/>
      <c r="M688" s="25"/>
      <c r="N688" s="25"/>
      <c r="O688" s="25"/>
      <c r="P688" s="25"/>
    </row>
    <row r="689" spans="1:16" ht="16.5" thickBot="1">
      <c r="A689" s="25"/>
      <c r="B689" s="25"/>
      <c r="C689" s="197"/>
      <c r="D689" s="25"/>
      <c r="E689" s="202"/>
      <c r="F689" s="25"/>
      <c r="G689" s="203"/>
      <c r="H689" s="25"/>
      <c r="I689" s="25"/>
      <c r="J689" s="25"/>
      <c r="L689" s="25"/>
      <c r="M689" s="25"/>
      <c r="N689" s="25"/>
      <c r="O689" s="25"/>
      <c r="P689" s="25"/>
    </row>
    <row r="690" spans="1:16" ht="16.5" thickBot="1">
      <c r="A690" s="25"/>
      <c r="B690" s="25"/>
      <c r="C690" s="197"/>
      <c r="D690" s="25"/>
      <c r="E690" s="202"/>
      <c r="F690" s="25"/>
      <c r="G690" s="203"/>
      <c r="H690" s="25"/>
      <c r="I690" s="25"/>
      <c r="J690" s="25"/>
      <c r="L690" s="25"/>
      <c r="M690" s="25"/>
      <c r="N690" s="25"/>
      <c r="O690" s="25"/>
      <c r="P690" s="25"/>
    </row>
    <row r="691" spans="1:16" ht="16.5" thickBot="1">
      <c r="A691" s="25"/>
      <c r="B691" s="25"/>
      <c r="C691" s="197"/>
      <c r="D691" s="25"/>
      <c r="E691" s="202"/>
      <c r="F691" s="25"/>
      <c r="G691" s="203"/>
      <c r="H691" s="25"/>
      <c r="I691" s="25"/>
      <c r="J691" s="25"/>
      <c r="L691" s="25"/>
      <c r="M691" s="25"/>
      <c r="N691" s="25"/>
      <c r="O691" s="25"/>
      <c r="P691" s="25"/>
    </row>
    <row r="692" spans="1:16" ht="16.5" thickBot="1">
      <c r="A692" s="25"/>
      <c r="B692" s="25"/>
      <c r="C692" s="197"/>
      <c r="D692" s="25"/>
      <c r="E692" s="202"/>
      <c r="F692" s="25"/>
      <c r="G692" s="203"/>
      <c r="H692" s="25"/>
      <c r="I692" s="25"/>
      <c r="J692" s="25"/>
      <c r="L692" s="25"/>
      <c r="M692" s="25"/>
      <c r="N692" s="25"/>
      <c r="O692" s="25"/>
      <c r="P692" s="25"/>
    </row>
    <row r="693" spans="1:16" ht="16.5" thickBot="1">
      <c r="A693" s="25"/>
      <c r="B693" s="25"/>
      <c r="C693" s="197"/>
      <c r="D693" s="25"/>
      <c r="E693" s="202"/>
      <c r="F693" s="25"/>
      <c r="G693" s="203"/>
      <c r="H693" s="25"/>
      <c r="I693" s="25"/>
      <c r="J693" s="25"/>
      <c r="L693" s="25"/>
      <c r="M693" s="25"/>
      <c r="N693" s="25"/>
      <c r="O693" s="25"/>
      <c r="P693" s="25"/>
    </row>
    <row r="694" spans="1:16" ht="16.5" thickBot="1">
      <c r="A694" s="25"/>
      <c r="B694" s="25"/>
      <c r="C694" s="197"/>
      <c r="D694" s="25"/>
      <c r="E694" s="202"/>
      <c r="F694" s="25"/>
      <c r="G694" s="203"/>
      <c r="H694" s="25"/>
      <c r="I694" s="25"/>
      <c r="J694" s="25"/>
      <c r="L694" s="25"/>
      <c r="M694" s="25"/>
      <c r="N694" s="25"/>
      <c r="O694" s="25"/>
      <c r="P694" s="25"/>
    </row>
    <row r="695" spans="1:16" ht="16.5" thickBot="1">
      <c r="A695" s="25"/>
      <c r="B695" s="25"/>
      <c r="C695" s="197"/>
      <c r="D695" s="25"/>
      <c r="E695" s="202"/>
      <c r="F695" s="25"/>
      <c r="G695" s="203"/>
      <c r="H695" s="25"/>
      <c r="I695" s="25"/>
      <c r="J695" s="25"/>
      <c r="L695" s="25"/>
      <c r="M695" s="25"/>
      <c r="N695" s="25"/>
      <c r="O695" s="25"/>
      <c r="P695" s="25"/>
    </row>
    <row r="696" spans="1:16" ht="16.5" thickBot="1">
      <c r="A696" s="25"/>
      <c r="B696" s="25"/>
      <c r="C696" s="197"/>
      <c r="D696" s="25"/>
      <c r="E696" s="202"/>
      <c r="F696" s="25"/>
      <c r="G696" s="203"/>
      <c r="H696" s="25"/>
      <c r="I696" s="25"/>
      <c r="J696" s="25"/>
      <c r="L696" s="25"/>
      <c r="M696" s="25"/>
      <c r="N696" s="25"/>
      <c r="O696" s="25"/>
      <c r="P696" s="25"/>
    </row>
    <row r="697" spans="1:16" ht="16.5" thickBot="1">
      <c r="A697" s="25"/>
      <c r="B697" s="25"/>
      <c r="C697" s="197"/>
      <c r="D697" s="25"/>
      <c r="E697" s="202"/>
      <c r="F697" s="25"/>
      <c r="G697" s="203"/>
      <c r="H697" s="25"/>
      <c r="I697" s="25"/>
      <c r="J697" s="25"/>
      <c r="L697" s="25"/>
      <c r="M697" s="25"/>
      <c r="N697" s="25"/>
      <c r="O697" s="25"/>
      <c r="P697" s="25"/>
    </row>
    <row r="698" spans="1:16" ht="16.5" thickBot="1">
      <c r="A698" s="25"/>
      <c r="B698" s="25"/>
      <c r="C698" s="197"/>
      <c r="D698" s="25"/>
      <c r="E698" s="202"/>
      <c r="F698" s="25"/>
      <c r="G698" s="203"/>
      <c r="H698" s="25"/>
      <c r="I698" s="25"/>
      <c r="J698" s="25"/>
      <c r="L698" s="25"/>
      <c r="M698" s="25"/>
      <c r="N698" s="25"/>
      <c r="O698" s="25"/>
      <c r="P698" s="25"/>
    </row>
    <row r="699" spans="1:16" ht="16.5" thickBot="1">
      <c r="A699" s="25"/>
      <c r="B699" s="25"/>
      <c r="C699" s="197"/>
      <c r="D699" s="25"/>
      <c r="E699" s="202"/>
      <c r="F699" s="25"/>
      <c r="G699" s="203"/>
      <c r="H699" s="25"/>
      <c r="I699" s="25"/>
      <c r="J699" s="25"/>
      <c r="L699" s="25"/>
      <c r="M699" s="25"/>
      <c r="N699" s="25"/>
      <c r="O699" s="25"/>
      <c r="P699" s="25"/>
    </row>
    <row r="700" spans="1:16" ht="16.5" thickBot="1">
      <c r="A700" s="25"/>
      <c r="B700" s="25"/>
      <c r="C700" s="197"/>
      <c r="D700" s="25"/>
      <c r="E700" s="202"/>
      <c r="F700" s="25"/>
      <c r="G700" s="203"/>
      <c r="H700" s="25"/>
      <c r="I700" s="25"/>
      <c r="J700" s="25"/>
      <c r="L700" s="25"/>
      <c r="M700" s="25"/>
      <c r="N700" s="25"/>
      <c r="O700" s="25"/>
      <c r="P700" s="25"/>
    </row>
    <row r="701" spans="1:16" ht="16.5" thickBot="1">
      <c r="A701" s="25"/>
      <c r="B701" s="25"/>
      <c r="C701" s="197"/>
      <c r="D701" s="25"/>
      <c r="E701" s="202"/>
      <c r="F701" s="25"/>
      <c r="G701" s="203"/>
      <c r="H701" s="25"/>
      <c r="I701" s="25"/>
      <c r="J701" s="25"/>
      <c r="L701" s="25"/>
      <c r="M701" s="25"/>
      <c r="N701" s="25"/>
      <c r="O701" s="25"/>
      <c r="P701" s="25"/>
    </row>
    <row r="702" spans="1:16" ht="16.5" thickBot="1">
      <c r="A702" s="25"/>
      <c r="B702" s="25"/>
      <c r="C702" s="197"/>
      <c r="D702" s="25"/>
      <c r="E702" s="202"/>
      <c r="F702" s="25"/>
      <c r="G702" s="203"/>
      <c r="H702" s="25"/>
      <c r="I702" s="25"/>
      <c r="J702" s="25"/>
      <c r="L702" s="25"/>
      <c r="M702" s="25"/>
      <c r="N702" s="25"/>
      <c r="O702" s="25"/>
      <c r="P702" s="25"/>
    </row>
    <row r="703" spans="1:16" ht="16.5" thickBot="1">
      <c r="A703" s="25"/>
      <c r="B703" s="25"/>
      <c r="C703" s="197"/>
      <c r="D703" s="25"/>
      <c r="E703" s="202"/>
      <c r="F703" s="25"/>
      <c r="G703" s="203"/>
      <c r="H703" s="25"/>
      <c r="I703" s="25"/>
      <c r="J703" s="25"/>
      <c r="L703" s="25"/>
      <c r="M703" s="25"/>
      <c r="N703" s="25"/>
      <c r="O703" s="25"/>
      <c r="P703" s="25"/>
    </row>
    <row r="704" spans="1:16" ht="16.5" thickBot="1">
      <c r="A704" s="25"/>
      <c r="B704" s="25"/>
      <c r="C704" s="197"/>
      <c r="D704" s="25"/>
      <c r="E704" s="202"/>
      <c r="F704" s="25"/>
      <c r="G704" s="203"/>
      <c r="H704" s="25"/>
      <c r="I704" s="25"/>
      <c r="J704" s="25"/>
      <c r="L704" s="25"/>
      <c r="M704" s="25"/>
      <c r="N704" s="25"/>
      <c r="O704" s="25"/>
      <c r="P704" s="25"/>
    </row>
    <row r="705" spans="1:16" ht="16.5" thickBot="1">
      <c r="A705" s="25"/>
      <c r="B705" s="25"/>
      <c r="C705" s="197"/>
      <c r="D705" s="25"/>
      <c r="E705" s="202"/>
      <c r="F705" s="25"/>
      <c r="G705" s="203"/>
      <c r="H705" s="25"/>
      <c r="I705" s="25"/>
      <c r="J705" s="25"/>
      <c r="L705" s="25"/>
      <c r="M705" s="25"/>
      <c r="N705" s="25"/>
      <c r="O705" s="25"/>
      <c r="P705" s="25"/>
    </row>
    <row r="706" spans="1:16" ht="16.5" thickBot="1">
      <c r="A706" s="25"/>
      <c r="B706" s="25"/>
      <c r="C706" s="197"/>
      <c r="D706" s="25"/>
      <c r="E706" s="202"/>
      <c r="F706" s="25"/>
      <c r="G706" s="203"/>
      <c r="H706" s="25"/>
      <c r="I706" s="25"/>
      <c r="J706" s="25"/>
      <c r="L706" s="25"/>
      <c r="M706" s="25"/>
      <c r="N706" s="25"/>
      <c r="O706" s="25"/>
      <c r="P706" s="25"/>
    </row>
    <row r="707" spans="1:16" ht="16.5" thickBot="1">
      <c r="A707" s="25"/>
      <c r="B707" s="25"/>
      <c r="C707" s="197"/>
      <c r="D707" s="25"/>
      <c r="E707" s="202"/>
      <c r="F707" s="25"/>
      <c r="G707" s="203"/>
      <c r="H707" s="25"/>
      <c r="I707" s="25"/>
      <c r="J707" s="25"/>
      <c r="L707" s="25"/>
      <c r="M707" s="25"/>
      <c r="N707" s="25"/>
      <c r="O707" s="25"/>
      <c r="P707" s="25"/>
    </row>
    <row r="708" spans="1:16" ht="16.5" thickBot="1">
      <c r="A708" s="25"/>
      <c r="B708" s="25"/>
      <c r="C708" s="197"/>
      <c r="D708" s="25"/>
      <c r="E708" s="202"/>
      <c r="F708" s="25"/>
      <c r="G708" s="203"/>
      <c r="H708" s="25"/>
      <c r="I708" s="25"/>
      <c r="J708" s="25"/>
      <c r="L708" s="25"/>
      <c r="M708" s="25"/>
      <c r="N708" s="25"/>
      <c r="O708" s="25"/>
      <c r="P708" s="25"/>
    </row>
    <row r="709" spans="1:16" ht="16.5" thickBot="1">
      <c r="A709" s="25"/>
      <c r="B709" s="25"/>
      <c r="C709" s="197"/>
      <c r="D709" s="25"/>
      <c r="E709" s="202"/>
      <c r="F709" s="25"/>
      <c r="G709" s="203"/>
      <c r="H709" s="25"/>
      <c r="I709" s="25"/>
      <c r="J709" s="25"/>
      <c r="L709" s="25"/>
      <c r="M709" s="25"/>
      <c r="N709" s="25"/>
      <c r="O709" s="25"/>
      <c r="P709" s="25"/>
    </row>
    <row r="710" spans="1:16" ht="16.5" thickBot="1">
      <c r="A710" s="25"/>
      <c r="B710" s="25"/>
      <c r="C710" s="197"/>
      <c r="D710" s="25"/>
      <c r="E710" s="202"/>
      <c r="F710" s="25"/>
      <c r="G710" s="203"/>
      <c r="H710" s="25"/>
      <c r="I710" s="25"/>
      <c r="J710" s="25"/>
      <c r="L710" s="25"/>
      <c r="M710" s="25"/>
      <c r="N710" s="25"/>
      <c r="O710" s="25"/>
      <c r="P710" s="25"/>
    </row>
    <row r="711" spans="1:16" ht="16.5" thickBot="1">
      <c r="A711" s="25"/>
      <c r="B711" s="25"/>
      <c r="C711" s="197"/>
      <c r="D711" s="25"/>
      <c r="E711" s="202"/>
      <c r="F711" s="25"/>
      <c r="G711" s="203"/>
      <c r="H711" s="25"/>
      <c r="I711" s="25"/>
      <c r="J711" s="25"/>
      <c r="L711" s="25"/>
      <c r="M711" s="25"/>
      <c r="N711" s="25"/>
      <c r="O711" s="25"/>
      <c r="P711" s="25"/>
    </row>
    <row r="712" spans="1:16" ht="16.5" thickBot="1">
      <c r="A712" s="25"/>
      <c r="B712" s="25"/>
      <c r="C712" s="197"/>
      <c r="D712" s="25"/>
      <c r="E712" s="202"/>
      <c r="F712" s="25"/>
      <c r="G712" s="203"/>
      <c r="H712" s="25"/>
      <c r="I712" s="25"/>
      <c r="J712" s="25"/>
      <c r="L712" s="25"/>
      <c r="M712" s="25"/>
      <c r="N712" s="25"/>
      <c r="O712" s="25"/>
      <c r="P712" s="25"/>
    </row>
    <row r="713" spans="1:16" ht="16.5" thickBot="1">
      <c r="A713" s="25"/>
      <c r="B713" s="25"/>
      <c r="C713" s="197"/>
      <c r="D713" s="25"/>
      <c r="E713" s="202"/>
      <c r="F713" s="25"/>
      <c r="G713" s="203"/>
      <c r="H713" s="25"/>
      <c r="I713" s="25"/>
      <c r="J713" s="25"/>
      <c r="L713" s="25"/>
      <c r="M713" s="25"/>
      <c r="N713" s="25"/>
      <c r="O713" s="25"/>
      <c r="P713" s="25"/>
    </row>
    <row r="714" spans="1:16" ht="16.5" thickBot="1">
      <c r="A714" s="25"/>
      <c r="B714" s="25"/>
      <c r="C714" s="197"/>
      <c r="D714" s="25"/>
      <c r="E714" s="202"/>
      <c r="F714" s="25"/>
      <c r="G714" s="203"/>
      <c r="H714" s="25"/>
      <c r="I714" s="25"/>
      <c r="J714" s="25"/>
      <c r="L714" s="25"/>
      <c r="M714" s="25"/>
      <c r="N714" s="25"/>
      <c r="O714" s="25"/>
      <c r="P714" s="25"/>
    </row>
    <row r="715" spans="1:16" ht="16.5" thickBot="1">
      <c r="A715" s="25"/>
      <c r="B715" s="25"/>
      <c r="C715" s="197"/>
      <c r="D715" s="25"/>
      <c r="E715" s="202"/>
      <c r="F715" s="25"/>
      <c r="G715" s="203"/>
      <c r="H715" s="25"/>
      <c r="I715" s="25"/>
      <c r="J715" s="25"/>
      <c r="L715" s="25"/>
      <c r="M715" s="25"/>
      <c r="N715" s="25"/>
      <c r="O715" s="25"/>
      <c r="P715" s="25"/>
    </row>
    <row r="716" spans="1:16" ht="16.5" thickBot="1">
      <c r="A716" s="25"/>
      <c r="B716" s="25"/>
      <c r="C716" s="197"/>
      <c r="D716" s="25"/>
      <c r="E716" s="202"/>
      <c r="F716" s="25"/>
      <c r="G716" s="203"/>
      <c r="H716" s="25"/>
      <c r="I716" s="25"/>
      <c r="J716" s="25"/>
      <c r="L716" s="25"/>
      <c r="M716" s="25"/>
      <c r="N716" s="25"/>
      <c r="O716" s="25"/>
      <c r="P716" s="25"/>
    </row>
    <row r="717" spans="1:16" ht="16.5" thickBot="1">
      <c r="A717" s="25"/>
      <c r="B717" s="25"/>
      <c r="C717" s="197"/>
      <c r="D717" s="25"/>
      <c r="E717" s="202"/>
      <c r="F717" s="25"/>
      <c r="G717" s="203"/>
      <c r="H717" s="25"/>
      <c r="I717" s="25"/>
      <c r="J717" s="25"/>
      <c r="L717" s="25"/>
      <c r="M717" s="25"/>
      <c r="N717" s="25"/>
      <c r="O717" s="25"/>
      <c r="P717" s="25"/>
    </row>
    <row r="718" spans="1:16" ht="16.5" thickBot="1">
      <c r="A718" s="25"/>
      <c r="B718" s="25"/>
      <c r="C718" s="197"/>
      <c r="D718" s="25"/>
      <c r="E718" s="202"/>
      <c r="F718" s="25"/>
      <c r="G718" s="203"/>
      <c r="H718" s="25"/>
      <c r="I718" s="25"/>
      <c r="J718" s="25"/>
      <c r="L718" s="25"/>
      <c r="M718" s="25"/>
      <c r="N718" s="25"/>
      <c r="O718" s="25"/>
      <c r="P718" s="25"/>
    </row>
    <row r="719" spans="1:16" ht="16.5" thickBot="1">
      <c r="A719" s="25"/>
      <c r="B719" s="25"/>
      <c r="C719" s="197"/>
      <c r="D719" s="25"/>
      <c r="E719" s="202"/>
      <c r="F719" s="25"/>
      <c r="G719" s="203"/>
      <c r="H719" s="25"/>
      <c r="I719" s="25"/>
      <c r="J719" s="25"/>
      <c r="L719" s="25"/>
      <c r="M719" s="25"/>
      <c r="N719" s="25"/>
      <c r="O719" s="25"/>
      <c r="P719" s="25"/>
    </row>
    <row r="720" spans="1:16" ht="16.5" thickBot="1">
      <c r="A720" s="25"/>
      <c r="B720" s="25"/>
      <c r="C720" s="197"/>
      <c r="D720" s="25"/>
      <c r="E720" s="202"/>
      <c r="F720" s="25"/>
      <c r="G720" s="203"/>
      <c r="H720" s="25"/>
      <c r="I720" s="25"/>
      <c r="J720" s="25"/>
      <c r="L720" s="25"/>
      <c r="M720" s="25"/>
      <c r="N720" s="25"/>
      <c r="O720" s="25"/>
      <c r="P720" s="25"/>
    </row>
    <row r="721" spans="1:16" ht="16.5" thickBot="1">
      <c r="A721" s="25"/>
      <c r="B721" s="25"/>
      <c r="C721" s="197"/>
      <c r="D721" s="25"/>
      <c r="E721" s="202"/>
      <c r="F721" s="25"/>
      <c r="G721" s="203"/>
      <c r="H721" s="25"/>
      <c r="I721" s="25"/>
      <c r="J721" s="25"/>
      <c r="L721" s="25"/>
      <c r="M721" s="25"/>
      <c r="N721" s="25"/>
      <c r="O721" s="25"/>
      <c r="P721" s="25"/>
    </row>
    <row r="722" spans="1:16" ht="16.5" thickBot="1">
      <c r="A722" s="25"/>
      <c r="B722" s="25"/>
      <c r="C722" s="197"/>
      <c r="D722" s="25"/>
      <c r="E722" s="202"/>
      <c r="F722" s="25"/>
      <c r="G722" s="203"/>
      <c r="H722" s="25"/>
      <c r="I722" s="25"/>
      <c r="J722" s="25"/>
      <c r="L722" s="25"/>
      <c r="M722" s="25"/>
      <c r="N722" s="25"/>
      <c r="O722" s="25"/>
      <c r="P722" s="25"/>
    </row>
    <row r="723" spans="1:16" ht="16.5" thickBot="1">
      <c r="A723" s="25"/>
      <c r="B723" s="25"/>
      <c r="C723" s="197"/>
      <c r="D723" s="25"/>
      <c r="E723" s="202"/>
      <c r="F723" s="25"/>
      <c r="G723" s="203"/>
      <c r="H723" s="25"/>
      <c r="I723" s="25"/>
      <c r="J723" s="25"/>
      <c r="L723" s="25"/>
      <c r="M723" s="25"/>
      <c r="N723" s="25"/>
      <c r="O723" s="25"/>
      <c r="P723" s="25"/>
    </row>
    <row r="724" spans="1:16" ht="16.5" thickBot="1">
      <c r="A724" s="25"/>
      <c r="B724" s="25"/>
      <c r="C724" s="197"/>
      <c r="D724" s="25"/>
      <c r="E724" s="202"/>
      <c r="F724" s="25"/>
      <c r="G724" s="203"/>
      <c r="H724" s="25"/>
      <c r="I724" s="25"/>
      <c r="J724" s="25"/>
      <c r="L724" s="25"/>
      <c r="M724" s="25"/>
      <c r="N724" s="25"/>
      <c r="O724" s="25"/>
      <c r="P724" s="25"/>
    </row>
    <row r="725" spans="1:16" ht="16.5" thickBot="1">
      <c r="A725" s="25"/>
      <c r="B725" s="25"/>
      <c r="C725" s="197"/>
      <c r="D725" s="25"/>
      <c r="E725" s="202"/>
      <c r="F725" s="25"/>
      <c r="G725" s="203"/>
      <c r="H725" s="25"/>
      <c r="I725" s="25"/>
      <c r="J725" s="25"/>
      <c r="L725" s="25"/>
      <c r="M725" s="25"/>
      <c r="N725" s="25"/>
      <c r="O725" s="25"/>
      <c r="P725" s="25"/>
    </row>
    <row r="726" spans="1:16" ht="16.5" thickBot="1">
      <c r="A726" s="25"/>
      <c r="B726" s="25"/>
      <c r="C726" s="197"/>
      <c r="D726" s="25"/>
      <c r="E726" s="202"/>
      <c r="F726" s="25"/>
      <c r="G726" s="203"/>
      <c r="H726" s="25"/>
      <c r="I726" s="25"/>
      <c r="J726" s="25"/>
      <c r="L726" s="25"/>
      <c r="M726" s="25"/>
      <c r="N726" s="25"/>
      <c r="O726" s="25"/>
      <c r="P726" s="25"/>
    </row>
    <row r="727" spans="1:16" ht="16.5" thickBot="1">
      <c r="A727" s="25"/>
      <c r="B727" s="25"/>
      <c r="C727" s="197"/>
      <c r="D727" s="25"/>
      <c r="E727" s="202"/>
      <c r="F727" s="25"/>
      <c r="G727" s="203"/>
      <c r="H727" s="25"/>
      <c r="I727" s="25"/>
      <c r="J727" s="25"/>
      <c r="L727" s="25"/>
      <c r="M727" s="25"/>
      <c r="N727" s="25"/>
      <c r="O727" s="25"/>
      <c r="P727" s="25"/>
    </row>
    <row r="728" spans="1:16" ht="16.5" thickBot="1">
      <c r="A728" s="25"/>
      <c r="B728" s="25"/>
      <c r="C728" s="197"/>
      <c r="D728" s="25"/>
      <c r="E728" s="202"/>
      <c r="F728" s="25"/>
      <c r="G728" s="203"/>
      <c r="H728" s="25"/>
      <c r="I728" s="25"/>
      <c r="J728" s="25"/>
      <c r="L728" s="25"/>
      <c r="M728" s="25"/>
      <c r="N728" s="25"/>
      <c r="O728" s="25"/>
      <c r="P728" s="25"/>
    </row>
    <row r="729" spans="1:16" ht="16.5" thickBot="1">
      <c r="A729" s="25"/>
      <c r="B729" s="25"/>
      <c r="C729" s="197"/>
      <c r="D729" s="25"/>
      <c r="E729" s="202"/>
      <c r="F729" s="25"/>
      <c r="G729" s="203"/>
      <c r="H729" s="25"/>
      <c r="I729" s="25"/>
      <c r="J729" s="25"/>
      <c r="L729" s="25"/>
      <c r="M729" s="25"/>
      <c r="N729" s="25"/>
      <c r="O729" s="25"/>
      <c r="P729" s="25"/>
    </row>
    <row r="730" spans="1:16" ht="16.5" thickBot="1">
      <c r="A730" s="25"/>
      <c r="B730" s="25"/>
      <c r="C730" s="197"/>
      <c r="D730" s="25"/>
      <c r="E730" s="202"/>
      <c r="F730" s="25"/>
      <c r="G730" s="203"/>
      <c r="H730" s="25"/>
      <c r="I730" s="25"/>
      <c r="J730" s="25"/>
      <c r="L730" s="25"/>
      <c r="M730" s="25"/>
      <c r="N730" s="25"/>
      <c r="O730" s="25"/>
      <c r="P730" s="25"/>
    </row>
    <row r="731" spans="1:16" ht="16.5" thickBot="1">
      <c r="A731" s="25"/>
      <c r="B731" s="25"/>
      <c r="C731" s="197"/>
      <c r="D731" s="25"/>
      <c r="E731" s="202"/>
      <c r="F731" s="25"/>
      <c r="G731" s="203"/>
      <c r="H731" s="25"/>
      <c r="I731" s="25"/>
      <c r="J731" s="25"/>
      <c r="L731" s="25"/>
      <c r="M731" s="25"/>
      <c r="N731" s="25"/>
      <c r="O731" s="25"/>
      <c r="P731" s="25"/>
    </row>
    <row r="732" spans="1:16" ht="16.5" thickBot="1">
      <c r="A732" s="25"/>
      <c r="B732" s="25"/>
      <c r="C732" s="197"/>
      <c r="D732" s="25"/>
      <c r="E732" s="202"/>
      <c r="F732" s="25"/>
      <c r="G732" s="203"/>
      <c r="H732" s="25"/>
      <c r="I732" s="25"/>
      <c r="J732" s="25"/>
      <c r="L732" s="25"/>
      <c r="M732" s="25"/>
      <c r="N732" s="25"/>
      <c r="O732" s="25"/>
      <c r="P732" s="25"/>
    </row>
    <row r="733" spans="1:16" ht="16.5" thickBot="1">
      <c r="A733" s="25"/>
      <c r="B733" s="25"/>
      <c r="C733" s="197"/>
      <c r="D733" s="25"/>
      <c r="E733" s="202"/>
      <c r="F733" s="25"/>
      <c r="G733" s="203"/>
      <c r="H733" s="25"/>
      <c r="I733" s="25"/>
      <c r="J733" s="25"/>
      <c r="L733" s="25"/>
      <c r="M733" s="25"/>
      <c r="N733" s="25"/>
      <c r="O733" s="25"/>
      <c r="P733" s="25"/>
    </row>
    <row r="734" spans="1:16" ht="16.5" thickBot="1">
      <c r="A734" s="25"/>
      <c r="B734" s="25"/>
      <c r="C734" s="197"/>
      <c r="D734" s="25"/>
      <c r="E734" s="202"/>
      <c r="F734" s="25"/>
      <c r="G734" s="203"/>
      <c r="H734" s="25"/>
      <c r="I734" s="25"/>
      <c r="J734" s="25"/>
      <c r="L734" s="25"/>
      <c r="M734" s="25"/>
      <c r="N734" s="25"/>
      <c r="O734" s="25"/>
      <c r="P734" s="25"/>
    </row>
    <row r="735" spans="1:16" ht="16.5" thickBot="1">
      <c r="A735" s="25"/>
      <c r="B735" s="25"/>
      <c r="C735" s="197"/>
      <c r="D735" s="25"/>
      <c r="E735" s="202"/>
      <c r="F735" s="25"/>
      <c r="G735" s="203"/>
      <c r="H735" s="25"/>
      <c r="I735" s="25"/>
      <c r="J735" s="25"/>
      <c r="L735" s="25"/>
      <c r="M735" s="25"/>
      <c r="N735" s="25"/>
      <c r="O735" s="25"/>
      <c r="P735" s="25"/>
    </row>
    <row r="736" spans="1:16" ht="16.5" thickBot="1">
      <c r="A736" s="25"/>
      <c r="B736" s="25"/>
      <c r="C736" s="197"/>
      <c r="D736" s="25"/>
      <c r="E736" s="202"/>
      <c r="F736" s="25"/>
      <c r="G736" s="203"/>
      <c r="H736" s="25"/>
      <c r="I736" s="25"/>
      <c r="J736" s="25"/>
      <c r="L736" s="25"/>
      <c r="M736" s="25"/>
      <c r="N736" s="25"/>
      <c r="O736" s="25"/>
      <c r="P736" s="25"/>
    </row>
    <row r="737" spans="1:16" ht="16.5" thickBot="1">
      <c r="A737" s="25"/>
      <c r="B737" s="25"/>
      <c r="C737" s="197"/>
      <c r="D737" s="25"/>
      <c r="E737" s="202"/>
      <c r="F737" s="25"/>
      <c r="G737" s="203"/>
      <c r="H737" s="25"/>
      <c r="I737" s="25"/>
      <c r="J737" s="25"/>
      <c r="L737" s="25"/>
      <c r="M737" s="25"/>
      <c r="N737" s="25"/>
      <c r="O737" s="25"/>
      <c r="P737" s="25"/>
    </row>
    <row r="738" spans="1:16" ht="16.5" thickBot="1">
      <c r="A738" s="25"/>
      <c r="B738" s="25"/>
      <c r="C738" s="197"/>
      <c r="D738" s="25"/>
      <c r="E738" s="202"/>
      <c r="F738" s="25"/>
      <c r="G738" s="203"/>
      <c r="H738" s="25"/>
      <c r="I738" s="25"/>
      <c r="J738" s="25"/>
      <c r="L738" s="25"/>
      <c r="M738" s="25"/>
      <c r="N738" s="25"/>
      <c r="O738" s="25"/>
      <c r="P738" s="25"/>
    </row>
    <row r="739" spans="1:16" ht="16.5" thickBot="1">
      <c r="A739" s="25"/>
      <c r="B739" s="25"/>
      <c r="C739" s="197"/>
      <c r="D739" s="25"/>
      <c r="E739" s="202"/>
      <c r="F739" s="25"/>
      <c r="G739" s="203"/>
      <c r="H739" s="25"/>
      <c r="I739" s="25"/>
      <c r="J739" s="25"/>
      <c r="L739" s="25"/>
      <c r="M739" s="25"/>
      <c r="N739" s="25"/>
      <c r="O739" s="25"/>
      <c r="P739" s="25"/>
    </row>
    <row r="740" spans="1:16" ht="16.5" thickBot="1">
      <c r="A740" s="25"/>
      <c r="B740" s="25"/>
      <c r="C740" s="197"/>
      <c r="D740" s="25"/>
      <c r="E740" s="202"/>
      <c r="F740" s="25"/>
      <c r="G740" s="203"/>
      <c r="H740" s="25"/>
      <c r="I740" s="25"/>
      <c r="J740" s="25"/>
      <c r="L740" s="25"/>
      <c r="M740" s="25"/>
      <c r="N740" s="25"/>
      <c r="O740" s="25"/>
      <c r="P740" s="25"/>
    </row>
    <row r="741" spans="1:16" ht="16.5" thickBot="1">
      <c r="A741" s="25"/>
      <c r="B741" s="25"/>
      <c r="C741" s="197"/>
      <c r="D741" s="25"/>
      <c r="E741" s="202"/>
      <c r="F741" s="25"/>
      <c r="G741" s="203"/>
      <c r="H741" s="25"/>
      <c r="I741" s="25"/>
      <c r="J741" s="25"/>
      <c r="L741" s="25"/>
      <c r="M741" s="25"/>
      <c r="N741" s="25"/>
      <c r="O741" s="25"/>
      <c r="P741" s="25"/>
    </row>
    <row r="742" spans="1:16" ht="16.5" thickBot="1">
      <c r="A742" s="25"/>
      <c r="B742" s="25"/>
      <c r="C742" s="197"/>
      <c r="D742" s="25"/>
      <c r="E742" s="202"/>
      <c r="F742" s="25"/>
      <c r="G742" s="203"/>
      <c r="H742" s="25"/>
      <c r="I742" s="25"/>
      <c r="J742" s="25"/>
      <c r="L742" s="25"/>
      <c r="M742" s="25"/>
      <c r="N742" s="25"/>
      <c r="O742" s="25"/>
      <c r="P742" s="25"/>
    </row>
    <row r="743" spans="1:16" ht="16.5" thickBot="1">
      <c r="A743" s="25"/>
      <c r="B743" s="25"/>
      <c r="C743" s="197"/>
      <c r="D743" s="25"/>
      <c r="E743" s="202"/>
      <c r="F743" s="25"/>
      <c r="G743" s="203"/>
      <c r="H743" s="25"/>
      <c r="I743" s="25"/>
      <c r="J743" s="25"/>
      <c r="L743" s="25"/>
      <c r="M743" s="25"/>
      <c r="N743" s="25"/>
      <c r="O743" s="25"/>
      <c r="P743" s="25"/>
    </row>
    <row r="744" spans="1:16" ht="16.5" thickBot="1">
      <c r="A744" s="25"/>
      <c r="B744" s="25"/>
      <c r="C744" s="197"/>
      <c r="D744" s="25"/>
      <c r="E744" s="202"/>
      <c r="F744" s="25"/>
      <c r="G744" s="203"/>
      <c r="H744" s="25"/>
      <c r="I744" s="25"/>
      <c r="J744" s="25"/>
      <c r="L744" s="25"/>
      <c r="M744" s="25"/>
      <c r="N744" s="25"/>
      <c r="O744" s="25"/>
      <c r="P744" s="25"/>
    </row>
    <row r="745" spans="1:16" ht="16.5" thickBot="1">
      <c r="A745" s="25"/>
      <c r="B745" s="25"/>
      <c r="C745" s="197"/>
      <c r="D745" s="25"/>
      <c r="E745" s="202"/>
      <c r="F745" s="25"/>
      <c r="G745" s="203"/>
      <c r="H745" s="25"/>
      <c r="I745" s="25"/>
      <c r="J745" s="25"/>
      <c r="L745" s="25"/>
      <c r="M745" s="25"/>
      <c r="N745" s="25"/>
      <c r="O745" s="25"/>
      <c r="P745" s="25"/>
    </row>
    <row r="746" spans="1:16" ht="16.5" thickBot="1">
      <c r="A746" s="25"/>
      <c r="B746" s="25"/>
      <c r="C746" s="197"/>
      <c r="D746" s="25"/>
      <c r="E746" s="202"/>
      <c r="F746" s="25"/>
      <c r="G746" s="203"/>
      <c r="H746" s="25"/>
      <c r="I746" s="25"/>
      <c r="J746" s="25"/>
      <c r="L746" s="25"/>
      <c r="M746" s="25"/>
      <c r="N746" s="25"/>
      <c r="O746" s="25"/>
      <c r="P746" s="25"/>
    </row>
    <row r="747" spans="1:16" ht="16.5" thickBot="1">
      <c r="A747" s="25"/>
      <c r="B747" s="25"/>
      <c r="C747" s="197"/>
      <c r="D747" s="25"/>
      <c r="E747" s="202"/>
      <c r="F747" s="25"/>
      <c r="G747" s="203"/>
      <c r="H747" s="25"/>
      <c r="I747" s="25"/>
      <c r="J747" s="25"/>
      <c r="L747" s="25"/>
      <c r="M747" s="25"/>
      <c r="N747" s="25"/>
      <c r="O747" s="25"/>
      <c r="P747" s="25"/>
    </row>
    <row r="748" spans="1:16" ht="16.5" thickBot="1">
      <c r="A748" s="25"/>
      <c r="B748" s="25"/>
      <c r="C748" s="197"/>
      <c r="D748" s="25"/>
      <c r="E748" s="202"/>
      <c r="F748" s="25"/>
      <c r="G748" s="203"/>
      <c r="H748" s="25"/>
      <c r="I748" s="25"/>
      <c r="J748" s="25"/>
      <c r="L748" s="25"/>
      <c r="M748" s="25"/>
      <c r="N748" s="25"/>
      <c r="O748" s="25"/>
      <c r="P748" s="25"/>
    </row>
    <row r="749" spans="1:16" ht="16.5" thickBot="1">
      <c r="A749" s="25"/>
      <c r="B749" s="25"/>
      <c r="C749" s="197"/>
      <c r="D749" s="25"/>
      <c r="E749" s="202"/>
      <c r="F749" s="25"/>
      <c r="G749" s="203"/>
      <c r="H749" s="25"/>
      <c r="I749" s="25"/>
      <c r="J749" s="25"/>
      <c r="L749" s="25"/>
      <c r="M749" s="25"/>
      <c r="N749" s="25"/>
      <c r="O749" s="25"/>
      <c r="P749" s="25"/>
    </row>
    <row r="750" spans="1:16" ht="16.5" thickBot="1">
      <c r="A750" s="25"/>
      <c r="B750" s="25"/>
      <c r="C750" s="197"/>
      <c r="D750" s="25"/>
      <c r="E750" s="202"/>
      <c r="F750" s="25"/>
      <c r="G750" s="203"/>
      <c r="H750" s="25"/>
      <c r="I750" s="25"/>
      <c r="J750" s="25"/>
      <c r="L750" s="25"/>
      <c r="M750" s="25"/>
      <c r="N750" s="25"/>
      <c r="O750" s="25"/>
      <c r="P750" s="25"/>
    </row>
    <row r="751" spans="1:16" ht="16.5" thickBot="1">
      <c r="A751" s="25"/>
      <c r="B751" s="25"/>
      <c r="C751" s="197"/>
      <c r="D751" s="25"/>
      <c r="E751" s="202"/>
      <c r="F751" s="25"/>
      <c r="G751" s="203"/>
      <c r="H751" s="25"/>
      <c r="I751" s="25"/>
      <c r="J751" s="25"/>
      <c r="L751" s="25"/>
      <c r="M751" s="25"/>
      <c r="N751" s="25"/>
      <c r="O751" s="25"/>
      <c r="P751" s="25"/>
    </row>
    <row r="752" spans="1:16" ht="16.5" thickBot="1">
      <c r="A752" s="25"/>
      <c r="B752" s="25"/>
      <c r="C752" s="197"/>
      <c r="D752" s="25"/>
      <c r="E752" s="202"/>
      <c r="F752" s="25"/>
      <c r="G752" s="203"/>
      <c r="H752" s="25"/>
      <c r="I752" s="25"/>
      <c r="J752" s="25"/>
      <c r="L752" s="25"/>
      <c r="M752" s="25"/>
      <c r="N752" s="25"/>
      <c r="O752" s="25"/>
      <c r="P752" s="25"/>
    </row>
    <row r="753" spans="1:16" ht="16.5" thickBot="1">
      <c r="A753" s="25"/>
      <c r="B753" s="25"/>
      <c r="C753" s="197"/>
      <c r="D753" s="25"/>
      <c r="E753" s="202"/>
      <c r="F753" s="25"/>
      <c r="G753" s="203"/>
      <c r="H753" s="25"/>
      <c r="I753" s="25"/>
      <c r="J753" s="25"/>
      <c r="L753" s="25"/>
      <c r="M753" s="25"/>
      <c r="N753" s="25"/>
      <c r="O753" s="25"/>
      <c r="P753" s="25"/>
    </row>
    <row r="754" spans="1:16" ht="16.5" thickBot="1">
      <c r="A754" s="25"/>
      <c r="B754" s="25"/>
      <c r="C754" s="197"/>
      <c r="D754" s="25"/>
      <c r="E754" s="202"/>
      <c r="F754" s="25"/>
      <c r="G754" s="203"/>
      <c r="H754" s="25"/>
      <c r="I754" s="25"/>
      <c r="J754" s="25"/>
      <c r="L754" s="25"/>
      <c r="M754" s="25"/>
      <c r="N754" s="25"/>
      <c r="O754" s="25"/>
      <c r="P754" s="25"/>
    </row>
    <row r="755" spans="1:16" ht="16.5" thickBot="1">
      <c r="A755" s="25"/>
      <c r="B755" s="25"/>
      <c r="C755" s="197"/>
      <c r="D755" s="25"/>
      <c r="E755" s="202"/>
      <c r="F755" s="25"/>
      <c r="G755" s="203"/>
      <c r="H755" s="25"/>
      <c r="I755" s="25"/>
      <c r="J755" s="25"/>
      <c r="L755" s="25"/>
      <c r="M755" s="25"/>
      <c r="N755" s="25"/>
      <c r="O755" s="25"/>
      <c r="P755" s="25"/>
    </row>
    <row r="756" spans="1:16" ht="16.5" thickBot="1">
      <c r="A756" s="25"/>
      <c r="B756" s="25"/>
      <c r="C756" s="197"/>
      <c r="D756" s="25"/>
      <c r="E756" s="202"/>
      <c r="F756" s="25"/>
      <c r="G756" s="203"/>
      <c r="H756" s="25"/>
      <c r="I756" s="25"/>
      <c r="J756" s="25"/>
      <c r="L756" s="25"/>
      <c r="M756" s="25"/>
      <c r="N756" s="25"/>
      <c r="O756" s="25"/>
      <c r="P756" s="25"/>
    </row>
    <row r="757" spans="1:16" ht="16.5" thickBot="1">
      <c r="A757" s="25"/>
      <c r="B757" s="25"/>
      <c r="C757" s="197"/>
      <c r="D757" s="25"/>
      <c r="E757" s="202"/>
      <c r="F757" s="25"/>
      <c r="G757" s="203"/>
      <c r="H757" s="25"/>
      <c r="I757" s="25"/>
      <c r="J757" s="25"/>
      <c r="L757" s="25"/>
      <c r="M757" s="25"/>
      <c r="N757" s="25"/>
      <c r="O757" s="25"/>
      <c r="P757" s="25"/>
    </row>
    <row r="758" spans="1:16" ht="16.5" thickBot="1">
      <c r="A758" s="25"/>
      <c r="B758" s="25"/>
      <c r="C758" s="197"/>
      <c r="D758" s="25"/>
      <c r="E758" s="202"/>
      <c r="F758" s="25"/>
      <c r="G758" s="203"/>
      <c r="H758" s="25"/>
      <c r="I758" s="25"/>
      <c r="J758" s="25"/>
      <c r="L758" s="25"/>
      <c r="M758" s="25"/>
      <c r="N758" s="25"/>
      <c r="O758" s="25"/>
      <c r="P758" s="25"/>
    </row>
    <row r="759" spans="1:16" ht="16.5" thickBot="1">
      <c r="A759" s="25"/>
      <c r="B759" s="25"/>
      <c r="C759" s="197"/>
      <c r="D759" s="25"/>
      <c r="E759" s="202"/>
      <c r="F759" s="25"/>
      <c r="G759" s="203"/>
      <c r="H759" s="25"/>
      <c r="I759" s="25"/>
      <c r="J759" s="25"/>
      <c r="L759" s="25"/>
      <c r="M759" s="25"/>
      <c r="N759" s="25"/>
      <c r="O759" s="25"/>
      <c r="P759" s="25"/>
    </row>
    <row r="760" spans="1:16" ht="16.5" thickBot="1">
      <c r="A760" s="25"/>
      <c r="B760" s="25"/>
      <c r="C760" s="197"/>
      <c r="D760" s="25"/>
      <c r="E760" s="202"/>
      <c r="F760" s="25"/>
      <c r="G760" s="203"/>
      <c r="H760" s="25"/>
      <c r="I760" s="25"/>
      <c r="J760" s="25"/>
      <c r="L760" s="25"/>
      <c r="M760" s="25"/>
      <c r="N760" s="25"/>
      <c r="O760" s="25"/>
      <c r="P760" s="25"/>
    </row>
    <row r="761" spans="1:16" ht="16.5" thickBot="1">
      <c r="A761" s="25"/>
      <c r="B761" s="25"/>
      <c r="C761" s="197"/>
      <c r="D761" s="25"/>
      <c r="E761" s="202"/>
      <c r="F761" s="25"/>
      <c r="G761" s="203"/>
      <c r="H761" s="25"/>
      <c r="I761" s="25"/>
      <c r="J761" s="25"/>
      <c r="L761" s="25"/>
      <c r="M761" s="25"/>
      <c r="N761" s="25"/>
      <c r="O761" s="25"/>
      <c r="P761" s="25"/>
    </row>
    <row r="762" spans="1:16" ht="16.5" thickBot="1">
      <c r="A762" s="25"/>
      <c r="B762" s="25"/>
      <c r="C762" s="197"/>
      <c r="D762" s="25"/>
      <c r="E762" s="202"/>
      <c r="F762" s="25"/>
      <c r="G762" s="203"/>
      <c r="H762" s="25"/>
      <c r="I762" s="25"/>
      <c r="J762" s="25"/>
      <c r="L762" s="25"/>
      <c r="M762" s="25"/>
      <c r="N762" s="25"/>
      <c r="O762" s="25"/>
      <c r="P762" s="25"/>
    </row>
    <row r="763" spans="1:16" ht="16.5" thickBot="1">
      <c r="A763" s="25"/>
      <c r="B763" s="25"/>
      <c r="C763" s="197"/>
      <c r="D763" s="25"/>
      <c r="E763" s="202"/>
      <c r="F763" s="25"/>
      <c r="G763" s="203"/>
      <c r="H763" s="25"/>
      <c r="I763" s="25"/>
      <c r="J763" s="25"/>
      <c r="L763" s="25"/>
      <c r="M763" s="25"/>
      <c r="N763" s="25"/>
      <c r="O763" s="25"/>
      <c r="P763" s="25"/>
    </row>
    <row r="764" spans="1:16" ht="16.5" thickBot="1">
      <c r="A764" s="25"/>
      <c r="B764" s="25"/>
      <c r="C764" s="197"/>
      <c r="D764" s="25"/>
      <c r="E764" s="202"/>
      <c r="F764" s="25"/>
      <c r="G764" s="203"/>
      <c r="H764" s="25"/>
      <c r="I764" s="25"/>
      <c r="J764" s="25"/>
      <c r="L764" s="25"/>
      <c r="M764" s="25"/>
      <c r="N764" s="25"/>
      <c r="O764" s="25"/>
      <c r="P764" s="25"/>
    </row>
    <row r="765" spans="1:16" ht="16.5" thickBot="1">
      <c r="A765" s="25"/>
      <c r="B765" s="25"/>
      <c r="C765" s="197"/>
      <c r="D765" s="25"/>
      <c r="E765" s="202"/>
      <c r="F765" s="25"/>
      <c r="G765" s="203"/>
      <c r="H765" s="25"/>
      <c r="I765" s="25"/>
      <c r="J765" s="25"/>
      <c r="L765" s="25"/>
      <c r="M765" s="25"/>
      <c r="N765" s="25"/>
      <c r="O765" s="25"/>
      <c r="P765" s="25"/>
    </row>
    <row r="766" spans="1:16" ht="16.5" thickBot="1">
      <c r="A766" s="25"/>
      <c r="B766" s="25"/>
      <c r="C766" s="197"/>
      <c r="D766" s="25"/>
      <c r="E766" s="202"/>
      <c r="F766" s="25"/>
      <c r="G766" s="203"/>
      <c r="H766" s="25"/>
      <c r="I766" s="25"/>
      <c r="J766" s="25"/>
      <c r="L766" s="25"/>
      <c r="M766" s="25"/>
      <c r="N766" s="25"/>
      <c r="O766" s="25"/>
      <c r="P766" s="25"/>
    </row>
    <row r="767" spans="1:16" ht="16.5" thickBot="1">
      <c r="A767" s="25"/>
      <c r="B767" s="25"/>
      <c r="C767" s="197"/>
      <c r="D767" s="25"/>
      <c r="E767" s="202"/>
      <c r="F767" s="25"/>
      <c r="G767" s="203"/>
      <c r="H767" s="25"/>
      <c r="I767" s="25"/>
      <c r="J767" s="25"/>
      <c r="L767" s="25"/>
      <c r="M767" s="25"/>
      <c r="N767" s="25"/>
      <c r="O767" s="25"/>
      <c r="P767" s="25"/>
    </row>
    <row r="768" spans="1:16" ht="16.5" thickBot="1">
      <c r="A768" s="25"/>
      <c r="B768" s="25"/>
      <c r="C768" s="197"/>
      <c r="D768" s="25"/>
      <c r="E768" s="202"/>
      <c r="F768" s="25"/>
      <c r="G768" s="203"/>
      <c r="H768" s="25"/>
      <c r="I768" s="25"/>
      <c r="J768" s="25"/>
      <c r="L768" s="25"/>
      <c r="M768" s="25"/>
      <c r="N768" s="25"/>
      <c r="O768" s="25"/>
      <c r="P768" s="25"/>
    </row>
    <row r="769" spans="1:16" ht="16.5" thickBot="1">
      <c r="A769" s="25"/>
      <c r="B769" s="25"/>
      <c r="C769" s="197"/>
      <c r="D769" s="25"/>
      <c r="E769" s="202"/>
      <c r="F769" s="25"/>
      <c r="G769" s="203"/>
      <c r="H769" s="25"/>
      <c r="I769" s="25"/>
      <c r="J769" s="25"/>
      <c r="L769" s="25"/>
      <c r="M769" s="25"/>
      <c r="N769" s="25"/>
      <c r="O769" s="25"/>
      <c r="P769" s="25"/>
    </row>
    <row r="770" spans="1:16" ht="16.5" thickBot="1">
      <c r="A770" s="25"/>
      <c r="B770" s="25"/>
      <c r="C770" s="197"/>
      <c r="D770" s="25"/>
      <c r="E770" s="202"/>
      <c r="F770" s="25"/>
      <c r="G770" s="203"/>
      <c r="H770" s="25"/>
      <c r="I770" s="25"/>
      <c r="J770" s="25"/>
      <c r="L770" s="25"/>
      <c r="M770" s="25"/>
      <c r="N770" s="25"/>
      <c r="O770" s="25"/>
      <c r="P770" s="25"/>
    </row>
    <row r="771" spans="1:16" ht="16.5" thickBot="1">
      <c r="A771" s="25"/>
      <c r="B771" s="25"/>
      <c r="C771" s="197"/>
      <c r="D771" s="25"/>
      <c r="E771" s="202"/>
      <c r="F771" s="25"/>
      <c r="G771" s="203"/>
      <c r="H771" s="25"/>
      <c r="I771" s="25"/>
      <c r="J771" s="25"/>
      <c r="L771" s="25"/>
      <c r="M771" s="25"/>
      <c r="N771" s="25"/>
      <c r="O771" s="25"/>
      <c r="P771" s="25"/>
    </row>
    <row r="772" spans="1:16" ht="16.5" thickBot="1">
      <c r="A772" s="25"/>
      <c r="B772" s="25"/>
      <c r="C772" s="197"/>
      <c r="D772" s="25"/>
      <c r="E772" s="202"/>
      <c r="F772" s="25"/>
      <c r="G772" s="203"/>
      <c r="H772" s="25"/>
      <c r="I772" s="25"/>
      <c r="J772" s="25"/>
      <c r="L772" s="25"/>
      <c r="M772" s="25"/>
      <c r="N772" s="25"/>
      <c r="O772" s="25"/>
      <c r="P772" s="25"/>
    </row>
    <row r="773" spans="1:16" ht="16.5" thickBot="1">
      <c r="A773" s="25"/>
      <c r="B773" s="25"/>
      <c r="C773" s="197"/>
      <c r="D773" s="25"/>
      <c r="E773" s="202"/>
      <c r="F773" s="25"/>
      <c r="G773" s="203"/>
      <c r="H773" s="25"/>
      <c r="I773" s="25"/>
      <c r="J773" s="25"/>
      <c r="L773" s="25"/>
      <c r="M773" s="25"/>
      <c r="N773" s="25"/>
      <c r="O773" s="25"/>
      <c r="P773" s="25"/>
    </row>
    <row r="774" spans="1:16" ht="16.5" thickBot="1">
      <c r="A774" s="25"/>
      <c r="B774" s="25"/>
      <c r="C774" s="197"/>
      <c r="D774" s="25"/>
      <c r="E774" s="202"/>
      <c r="F774" s="25"/>
      <c r="G774" s="203"/>
      <c r="H774" s="25"/>
      <c r="I774" s="25"/>
      <c r="J774" s="25"/>
      <c r="L774" s="25"/>
      <c r="M774" s="25"/>
      <c r="N774" s="25"/>
      <c r="O774" s="25"/>
      <c r="P774" s="25"/>
    </row>
    <row r="775" spans="1:16" ht="16.5" thickBot="1">
      <c r="A775" s="25"/>
      <c r="B775" s="25"/>
      <c r="C775" s="197"/>
      <c r="D775" s="25"/>
      <c r="E775" s="202"/>
      <c r="F775" s="25"/>
      <c r="G775" s="203"/>
      <c r="H775" s="25"/>
      <c r="I775" s="25"/>
      <c r="J775" s="25"/>
      <c r="L775" s="25"/>
      <c r="M775" s="25"/>
      <c r="N775" s="25"/>
      <c r="O775" s="25"/>
      <c r="P775" s="25"/>
    </row>
    <row r="776" spans="1:16" ht="16.5" thickBot="1">
      <c r="A776" s="25"/>
      <c r="B776" s="25"/>
      <c r="C776" s="197"/>
      <c r="D776" s="25"/>
      <c r="E776" s="202"/>
      <c r="F776" s="25"/>
      <c r="G776" s="203"/>
      <c r="H776" s="25"/>
      <c r="I776" s="25"/>
      <c r="J776" s="25"/>
      <c r="L776" s="25"/>
      <c r="M776" s="25"/>
      <c r="N776" s="25"/>
      <c r="O776" s="25"/>
      <c r="P776" s="25"/>
    </row>
    <row r="777" spans="1:16" ht="16.5" thickBot="1">
      <c r="A777" s="25"/>
      <c r="B777" s="25"/>
      <c r="C777" s="197"/>
      <c r="D777" s="25"/>
      <c r="E777" s="202"/>
      <c r="F777" s="25"/>
      <c r="G777" s="203"/>
      <c r="H777" s="25"/>
      <c r="I777" s="25"/>
      <c r="J777" s="25"/>
      <c r="L777" s="25"/>
      <c r="M777" s="25"/>
      <c r="N777" s="25"/>
      <c r="O777" s="25"/>
      <c r="P777" s="25"/>
    </row>
    <row r="778" spans="1:16" ht="16.5" thickBot="1">
      <c r="A778" s="25"/>
      <c r="B778" s="25"/>
      <c r="C778" s="197"/>
      <c r="D778" s="25"/>
      <c r="E778" s="202"/>
      <c r="F778" s="25"/>
      <c r="G778" s="203"/>
      <c r="H778" s="25"/>
      <c r="I778" s="25"/>
      <c r="J778" s="25"/>
      <c r="L778" s="25"/>
      <c r="M778" s="25"/>
      <c r="N778" s="25"/>
      <c r="O778" s="25"/>
      <c r="P778" s="25"/>
    </row>
    <row r="779" spans="1:16" ht="16.5" thickBot="1">
      <c r="A779" s="25"/>
      <c r="B779" s="25"/>
      <c r="C779" s="197"/>
      <c r="D779" s="25"/>
      <c r="E779" s="202"/>
      <c r="F779" s="25"/>
      <c r="G779" s="203"/>
      <c r="H779" s="25"/>
      <c r="I779" s="25"/>
      <c r="J779" s="25"/>
      <c r="L779" s="25"/>
      <c r="M779" s="25"/>
      <c r="N779" s="25"/>
      <c r="O779" s="25"/>
      <c r="P779" s="25"/>
    </row>
    <row r="780" spans="1:16" ht="16.5" thickBot="1">
      <c r="A780" s="25"/>
      <c r="B780" s="25"/>
      <c r="C780" s="197"/>
      <c r="D780" s="25"/>
      <c r="E780" s="202"/>
      <c r="F780" s="25"/>
      <c r="G780" s="203"/>
      <c r="H780" s="25"/>
      <c r="I780" s="25"/>
      <c r="J780" s="25"/>
      <c r="L780" s="25"/>
      <c r="M780" s="25"/>
      <c r="N780" s="25"/>
      <c r="O780" s="25"/>
      <c r="P780" s="25"/>
    </row>
    <row r="781" spans="1:16" ht="16.5" thickBot="1">
      <c r="A781" s="25"/>
      <c r="B781" s="25"/>
      <c r="C781" s="197"/>
      <c r="D781" s="25"/>
      <c r="E781" s="202"/>
      <c r="F781" s="25"/>
      <c r="G781" s="203"/>
      <c r="H781" s="25"/>
      <c r="I781" s="25"/>
      <c r="J781" s="25"/>
      <c r="L781" s="25"/>
      <c r="M781" s="25"/>
      <c r="N781" s="25"/>
      <c r="O781" s="25"/>
      <c r="P781" s="25"/>
    </row>
    <row r="782" spans="1:16" ht="16.5" thickBot="1">
      <c r="A782" s="25"/>
      <c r="B782" s="25"/>
      <c r="C782" s="197"/>
      <c r="D782" s="25"/>
      <c r="E782" s="202"/>
      <c r="F782" s="25"/>
      <c r="G782" s="203"/>
      <c r="H782" s="25"/>
      <c r="I782" s="25"/>
      <c r="J782" s="25"/>
      <c r="L782" s="25"/>
      <c r="M782" s="25"/>
      <c r="N782" s="25"/>
      <c r="O782" s="25"/>
      <c r="P782" s="25"/>
    </row>
    <row r="783" spans="1:16" ht="16.5" thickBot="1">
      <c r="A783" s="25"/>
      <c r="B783" s="25"/>
      <c r="C783" s="197"/>
      <c r="D783" s="25"/>
      <c r="E783" s="202"/>
      <c r="F783" s="25"/>
      <c r="G783" s="203"/>
      <c r="H783" s="25"/>
      <c r="I783" s="25"/>
      <c r="J783" s="25"/>
      <c r="L783" s="25"/>
      <c r="M783" s="25"/>
      <c r="N783" s="25"/>
      <c r="O783" s="25"/>
      <c r="P783" s="25"/>
    </row>
    <row r="784" spans="1:16" ht="16.5" thickBot="1">
      <c r="A784" s="25"/>
      <c r="B784" s="25"/>
      <c r="C784" s="197"/>
      <c r="D784" s="25"/>
      <c r="E784" s="202"/>
      <c r="F784" s="25"/>
      <c r="G784" s="203"/>
      <c r="H784" s="25"/>
      <c r="I784" s="25"/>
      <c r="J784" s="25"/>
      <c r="L784" s="25"/>
      <c r="M784" s="25"/>
      <c r="N784" s="25"/>
      <c r="O784" s="25"/>
      <c r="P784" s="25"/>
    </row>
    <row r="785" spans="1:16" ht="16.5" thickBot="1">
      <c r="A785" s="25"/>
      <c r="B785" s="25"/>
      <c r="C785" s="197"/>
      <c r="D785" s="25"/>
      <c r="E785" s="202"/>
      <c r="F785" s="25"/>
      <c r="G785" s="203"/>
      <c r="H785" s="25"/>
      <c r="I785" s="25"/>
      <c r="J785" s="25"/>
      <c r="L785" s="25"/>
      <c r="M785" s="25"/>
      <c r="N785" s="25"/>
      <c r="O785" s="25"/>
      <c r="P785" s="25"/>
    </row>
    <row r="786" spans="1:16" ht="16.5" thickBot="1">
      <c r="A786" s="25"/>
      <c r="B786" s="25"/>
      <c r="C786" s="197"/>
      <c r="D786" s="25"/>
      <c r="E786" s="202"/>
      <c r="F786" s="25"/>
      <c r="G786" s="203"/>
      <c r="H786" s="25"/>
      <c r="I786" s="25"/>
      <c r="J786" s="25"/>
      <c r="L786" s="25"/>
      <c r="M786" s="25"/>
      <c r="N786" s="25"/>
      <c r="O786" s="25"/>
      <c r="P786" s="25"/>
    </row>
    <row r="787" spans="1:16" ht="16.5" thickBot="1">
      <c r="A787" s="25"/>
      <c r="B787" s="25"/>
      <c r="C787" s="197"/>
      <c r="D787" s="25"/>
      <c r="E787" s="202"/>
      <c r="F787" s="25"/>
      <c r="G787" s="203"/>
      <c r="H787" s="25"/>
      <c r="I787" s="25"/>
      <c r="J787" s="25"/>
      <c r="L787" s="25"/>
      <c r="M787" s="25"/>
      <c r="N787" s="25"/>
      <c r="O787" s="25"/>
      <c r="P787" s="25"/>
    </row>
    <row r="788" spans="1:16" ht="16.5" thickBot="1">
      <c r="A788" s="25"/>
      <c r="B788" s="25"/>
      <c r="C788" s="197"/>
      <c r="D788" s="25"/>
      <c r="E788" s="202"/>
      <c r="F788" s="25"/>
      <c r="G788" s="203"/>
      <c r="H788" s="25"/>
      <c r="I788" s="25"/>
      <c r="J788" s="25"/>
      <c r="L788" s="25"/>
      <c r="M788" s="25"/>
      <c r="N788" s="25"/>
      <c r="O788" s="25"/>
      <c r="P788" s="25"/>
    </row>
    <row r="789" spans="1:16" ht="16.5" thickBot="1">
      <c r="A789" s="25"/>
      <c r="B789" s="25"/>
      <c r="C789" s="197"/>
      <c r="D789" s="25"/>
      <c r="E789" s="202"/>
      <c r="F789" s="25"/>
      <c r="G789" s="203"/>
      <c r="H789" s="25"/>
      <c r="I789" s="25"/>
      <c r="J789" s="25"/>
      <c r="L789" s="25"/>
      <c r="M789" s="25"/>
      <c r="N789" s="25"/>
      <c r="O789" s="25"/>
      <c r="P789" s="25"/>
    </row>
    <row r="790" spans="1:16" ht="16.5" thickBot="1">
      <c r="A790" s="25"/>
      <c r="B790" s="25"/>
      <c r="C790" s="197"/>
      <c r="D790" s="25"/>
      <c r="E790" s="202"/>
      <c r="F790" s="25"/>
      <c r="G790" s="203"/>
      <c r="H790" s="25"/>
      <c r="I790" s="25"/>
      <c r="J790" s="25"/>
      <c r="L790" s="25"/>
      <c r="M790" s="25"/>
      <c r="N790" s="25"/>
      <c r="O790" s="25"/>
      <c r="P790" s="25"/>
    </row>
    <row r="791" spans="1:16" ht="16.5" thickBot="1">
      <c r="A791" s="25"/>
      <c r="B791" s="25"/>
      <c r="C791" s="197"/>
      <c r="D791" s="25"/>
      <c r="E791" s="202"/>
      <c r="F791" s="25"/>
      <c r="G791" s="203"/>
      <c r="H791" s="25"/>
      <c r="I791" s="25"/>
      <c r="J791" s="25"/>
      <c r="L791" s="25"/>
      <c r="M791" s="25"/>
      <c r="N791" s="25"/>
      <c r="O791" s="25"/>
      <c r="P791" s="25"/>
    </row>
    <row r="792" spans="1:16" ht="16.5" thickBot="1">
      <c r="A792" s="25"/>
      <c r="B792" s="25"/>
      <c r="C792" s="197"/>
      <c r="D792" s="25"/>
      <c r="E792" s="202"/>
      <c r="F792" s="25"/>
      <c r="G792" s="203"/>
      <c r="H792" s="25"/>
      <c r="I792" s="25"/>
      <c r="J792" s="25"/>
      <c r="L792" s="25"/>
      <c r="M792" s="25"/>
      <c r="N792" s="25"/>
      <c r="O792" s="25"/>
      <c r="P792" s="25"/>
    </row>
    <row r="793" spans="1:16" ht="16.5" thickBot="1">
      <c r="A793" s="25"/>
      <c r="B793" s="25"/>
      <c r="C793" s="197"/>
      <c r="D793" s="25"/>
      <c r="E793" s="202"/>
      <c r="F793" s="25"/>
      <c r="G793" s="203"/>
      <c r="H793" s="25"/>
      <c r="I793" s="25"/>
      <c r="J793" s="25"/>
      <c r="L793" s="25"/>
      <c r="M793" s="25"/>
      <c r="N793" s="25"/>
      <c r="O793" s="25"/>
      <c r="P793" s="25"/>
    </row>
    <row r="794" spans="1:16" ht="16.5" thickBot="1">
      <c r="A794" s="25"/>
      <c r="B794" s="25"/>
      <c r="C794" s="197"/>
      <c r="D794" s="25"/>
      <c r="E794" s="202"/>
      <c r="F794" s="25"/>
      <c r="G794" s="203"/>
      <c r="H794" s="25"/>
      <c r="I794" s="25"/>
      <c r="J794" s="25"/>
      <c r="L794" s="25"/>
      <c r="M794" s="25"/>
      <c r="N794" s="25"/>
      <c r="O794" s="25"/>
      <c r="P794" s="25"/>
    </row>
    <row r="795" spans="1:16" ht="16.5" thickBot="1">
      <c r="A795" s="25"/>
      <c r="B795" s="25"/>
      <c r="C795" s="197"/>
      <c r="D795" s="25"/>
      <c r="E795" s="202"/>
      <c r="F795" s="25"/>
      <c r="G795" s="203"/>
      <c r="H795" s="25"/>
      <c r="I795" s="25"/>
      <c r="J795" s="25"/>
      <c r="L795" s="25"/>
      <c r="M795" s="25"/>
      <c r="N795" s="25"/>
      <c r="O795" s="25"/>
      <c r="P795" s="25"/>
    </row>
    <row r="796" spans="1:16" ht="16.5" thickBot="1">
      <c r="A796" s="25"/>
      <c r="B796" s="25"/>
      <c r="C796" s="197"/>
      <c r="D796" s="25"/>
      <c r="E796" s="202"/>
      <c r="F796" s="25"/>
      <c r="G796" s="203"/>
      <c r="H796" s="25"/>
      <c r="I796" s="25"/>
      <c r="J796" s="25"/>
      <c r="L796" s="25"/>
      <c r="M796" s="25"/>
      <c r="N796" s="25"/>
      <c r="O796" s="25"/>
      <c r="P796" s="25"/>
    </row>
    <row r="797" spans="1:16" ht="16.5" thickBot="1">
      <c r="A797" s="25"/>
      <c r="B797" s="25"/>
      <c r="C797" s="197"/>
      <c r="D797" s="25"/>
      <c r="E797" s="202"/>
      <c r="F797" s="25"/>
      <c r="G797" s="203"/>
      <c r="H797" s="25"/>
      <c r="I797" s="25"/>
      <c r="J797" s="25"/>
      <c r="L797" s="25"/>
      <c r="M797" s="25"/>
      <c r="N797" s="25"/>
      <c r="O797" s="25"/>
      <c r="P797" s="25"/>
    </row>
    <row r="798" spans="1:16" ht="16.5" thickBot="1">
      <c r="A798" s="25"/>
      <c r="B798" s="25"/>
      <c r="C798" s="197"/>
      <c r="D798" s="25"/>
      <c r="E798" s="202"/>
      <c r="F798" s="25"/>
      <c r="G798" s="203"/>
      <c r="H798" s="25"/>
      <c r="I798" s="25"/>
      <c r="J798" s="25"/>
      <c r="L798" s="25"/>
      <c r="M798" s="25"/>
      <c r="N798" s="25"/>
      <c r="O798" s="25"/>
      <c r="P798" s="25"/>
    </row>
    <row r="799" spans="1:16" ht="16.5" thickBot="1">
      <c r="A799" s="25"/>
      <c r="B799" s="25"/>
      <c r="C799" s="197"/>
      <c r="D799" s="25"/>
      <c r="E799" s="202"/>
      <c r="F799" s="25"/>
      <c r="G799" s="203"/>
      <c r="H799" s="25"/>
      <c r="I799" s="25"/>
      <c r="J799" s="25"/>
      <c r="L799" s="25"/>
      <c r="M799" s="25"/>
      <c r="N799" s="25"/>
      <c r="O799" s="25"/>
      <c r="P799" s="25"/>
    </row>
    <row r="800" spans="1:16" ht="16.5" thickBot="1">
      <c r="A800" s="25"/>
      <c r="B800" s="25"/>
      <c r="C800" s="197"/>
      <c r="D800" s="25"/>
      <c r="E800" s="202"/>
      <c r="F800" s="25"/>
      <c r="G800" s="203"/>
      <c r="H800" s="25"/>
      <c r="I800" s="25"/>
      <c r="J800" s="25"/>
      <c r="L800" s="25"/>
      <c r="M800" s="25"/>
      <c r="N800" s="25"/>
      <c r="O800" s="25"/>
      <c r="P800" s="25"/>
    </row>
    <row r="801" spans="1:16" ht="16.5" thickBot="1">
      <c r="A801" s="25"/>
      <c r="B801" s="25"/>
      <c r="C801" s="197"/>
      <c r="D801" s="25"/>
      <c r="E801" s="202"/>
      <c r="F801" s="25"/>
      <c r="G801" s="203"/>
      <c r="H801" s="25"/>
      <c r="I801" s="25"/>
      <c r="J801" s="25"/>
      <c r="L801" s="25"/>
      <c r="M801" s="25"/>
      <c r="N801" s="25"/>
      <c r="O801" s="25"/>
      <c r="P801" s="25"/>
    </row>
    <row r="802" spans="1:16" ht="16.5" thickBot="1">
      <c r="A802" s="25"/>
      <c r="B802" s="25"/>
      <c r="C802" s="197"/>
      <c r="D802" s="25"/>
      <c r="E802" s="202"/>
      <c r="F802" s="25"/>
      <c r="G802" s="203"/>
      <c r="H802" s="25"/>
      <c r="I802" s="25"/>
      <c r="J802" s="25"/>
      <c r="L802" s="25"/>
      <c r="M802" s="25"/>
      <c r="N802" s="25"/>
      <c r="O802" s="25"/>
      <c r="P802" s="25"/>
    </row>
    <row r="803" spans="1:16" ht="16.5" thickBot="1">
      <c r="A803" s="25"/>
      <c r="B803" s="25"/>
      <c r="C803" s="197"/>
      <c r="D803" s="25"/>
      <c r="E803" s="202"/>
      <c r="F803" s="25"/>
      <c r="G803" s="203"/>
      <c r="H803" s="25"/>
      <c r="I803" s="25"/>
      <c r="J803" s="25"/>
      <c r="L803" s="25"/>
      <c r="M803" s="25"/>
      <c r="N803" s="25"/>
      <c r="O803" s="25"/>
      <c r="P803" s="25"/>
    </row>
    <row r="804" spans="1:16" ht="16.5" thickBot="1">
      <c r="A804" s="25"/>
      <c r="B804" s="25"/>
      <c r="C804" s="197"/>
      <c r="D804" s="25"/>
      <c r="E804" s="202"/>
      <c r="F804" s="25"/>
      <c r="G804" s="203"/>
      <c r="H804" s="25"/>
      <c r="I804" s="25"/>
      <c r="J804" s="25"/>
      <c r="L804" s="25"/>
      <c r="M804" s="25"/>
      <c r="N804" s="25"/>
      <c r="O804" s="25"/>
      <c r="P804" s="25"/>
    </row>
    <row r="805" spans="1:16" ht="16.5" thickBot="1">
      <c r="A805" s="25"/>
      <c r="B805" s="25"/>
      <c r="C805" s="197"/>
      <c r="D805" s="25"/>
      <c r="E805" s="202"/>
      <c r="F805" s="25"/>
      <c r="G805" s="203"/>
      <c r="H805" s="25"/>
      <c r="I805" s="25"/>
      <c r="J805" s="25"/>
      <c r="L805" s="25"/>
      <c r="M805" s="25"/>
      <c r="N805" s="25"/>
      <c r="O805" s="25"/>
      <c r="P805" s="25"/>
    </row>
    <row r="806" spans="1:16" ht="16.5" thickBot="1">
      <c r="A806" s="25"/>
      <c r="B806" s="25"/>
      <c r="C806" s="197"/>
      <c r="D806" s="25"/>
      <c r="E806" s="202"/>
      <c r="F806" s="25"/>
      <c r="G806" s="203"/>
      <c r="H806" s="25"/>
      <c r="I806" s="25"/>
      <c r="J806" s="25"/>
      <c r="L806" s="25"/>
      <c r="M806" s="25"/>
      <c r="N806" s="25"/>
      <c r="O806" s="25"/>
      <c r="P806" s="25"/>
    </row>
    <row r="807" spans="1:16" ht="16.5" thickBot="1">
      <c r="A807" s="25"/>
      <c r="B807" s="25"/>
      <c r="C807" s="197"/>
      <c r="D807" s="25"/>
      <c r="E807" s="202"/>
      <c r="F807" s="25"/>
      <c r="G807" s="203"/>
      <c r="H807" s="25"/>
      <c r="I807" s="25"/>
      <c r="J807" s="25"/>
      <c r="L807" s="25"/>
      <c r="M807" s="25"/>
      <c r="N807" s="25"/>
      <c r="O807" s="25"/>
      <c r="P807" s="25"/>
    </row>
    <row r="808" spans="1:16" ht="16.5" thickBot="1">
      <c r="A808" s="25"/>
      <c r="B808" s="25"/>
      <c r="C808" s="197"/>
      <c r="D808" s="25"/>
      <c r="E808" s="202"/>
      <c r="F808" s="25"/>
      <c r="G808" s="203"/>
      <c r="H808" s="25"/>
      <c r="I808" s="25"/>
      <c r="J808" s="25"/>
      <c r="L808" s="25"/>
      <c r="M808" s="25"/>
      <c r="N808" s="25"/>
      <c r="O808" s="25"/>
      <c r="P808" s="25"/>
    </row>
    <row r="809" spans="1:16" ht="16.5" thickBot="1">
      <c r="A809" s="25"/>
      <c r="B809" s="25"/>
      <c r="C809" s="197"/>
      <c r="D809" s="25"/>
      <c r="E809" s="202"/>
      <c r="F809" s="25"/>
      <c r="G809" s="203"/>
      <c r="H809" s="25"/>
      <c r="I809" s="25"/>
      <c r="J809" s="25"/>
      <c r="L809" s="25"/>
      <c r="M809" s="25"/>
      <c r="N809" s="25"/>
      <c r="O809" s="25"/>
      <c r="P809" s="25"/>
    </row>
    <row r="810" spans="1:16" ht="16.5" thickBot="1">
      <c r="A810" s="25"/>
      <c r="B810" s="25"/>
      <c r="C810" s="197"/>
      <c r="D810" s="25"/>
      <c r="E810" s="202"/>
      <c r="F810" s="25"/>
      <c r="G810" s="203"/>
      <c r="H810" s="25"/>
      <c r="I810" s="25"/>
      <c r="J810" s="25"/>
      <c r="L810" s="25"/>
      <c r="M810" s="25"/>
      <c r="N810" s="25"/>
      <c r="O810" s="25"/>
      <c r="P810" s="25"/>
    </row>
    <row r="811" spans="1:16" ht="16.5" thickBot="1">
      <c r="A811" s="25"/>
      <c r="B811" s="25"/>
      <c r="C811" s="197"/>
      <c r="D811" s="25"/>
      <c r="E811" s="202"/>
      <c r="F811" s="25"/>
      <c r="G811" s="203"/>
      <c r="H811" s="25"/>
      <c r="I811" s="25"/>
      <c r="J811" s="25"/>
      <c r="L811" s="25"/>
      <c r="M811" s="25"/>
      <c r="N811" s="25"/>
      <c r="O811" s="25"/>
      <c r="P811" s="25"/>
    </row>
    <row r="812" spans="1:16" ht="16.5" thickBot="1">
      <c r="A812" s="25"/>
      <c r="B812" s="25"/>
      <c r="C812" s="197"/>
      <c r="D812" s="25"/>
      <c r="E812" s="202"/>
      <c r="F812" s="25"/>
      <c r="G812" s="203"/>
      <c r="H812" s="25"/>
      <c r="I812" s="25"/>
      <c r="J812" s="25"/>
      <c r="L812" s="25"/>
      <c r="M812" s="25"/>
      <c r="N812" s="25"/>
      <c r="O812" s="25"/>
      <c r="P812" s="25"/>
    </row>
    <row r="813" spans="1:16" ht="16.5" thickBot="1">
      <c r="A813" s="25"/>
      <c r="B813" s="25"/>
      <c r="C813" s="197"/>
      <c r="D813" s="25"/>
      <c r="E813" s="202"/>
      <c r="F813" s="25"/>
      <c r="G813" s="203"/>
      <c r="H813" s="25"/>
      <c r="I813" s="25"/>
      <c r="J813" s="25"/>
      <c r="L813" s="25"/>
      <c r="M813" s="25"/>
      <c r="N813" s="25"/>
      <c r="O813" s="25"/>
      <c r="P813" s="25"/>
    </row>
    <row r="814" spans="1:16" ht="16.5" thickBot="1">
      <c r="A814" s="25"/>
      <c r="B814" s="25"/>
      <c r="C814" s="197"/>
      <c r="D814" s="25"/>
      <c r="E814" s="202"/>
      <c r="F814" s="25"/>
      <c r="G814" s="203"/>
      <c r="H814" s="25"/>
      <c r="I814" s="25"/>
      <c r="J814" s="25"/>
      <c r="L814" s="25"/>
      <c r="M814" s="25"/>
      <c r="N814" s="25"/>
      <c r="O814" s="25"/>
      <c r="P814" s="25"/>
    </row>
    <row r="815" spans="1:16" ht="16.5" thickBot="1">
      <c r="A815" s="25"/>
      <c r="B815" s="25"/>
      <c r="C815" s="197"/>
      <c r="D815" s="25"/>
      <c r="E815" s="202"/>
      <c r="F815" s="25"/>
      <c r="G815" s="203"/>
      <c r="H815" s="25"/>
      <c r="I815" s="25"/>
      <c r="J815" s="25"/>
      <c r="L815" s="25"/>
      <c r="M815" s="25"/>
      <c r="N815" s="25"/>
      <c r="O815" s="25"/>
      <c r="P815" s="25"/>
    </row>
    <row r="816" spans="1:16" ht="16.5" thickBot="1">
      <c r="A816" s="25"/>
      <c r="B816" s="25"/>
      <c r="C816" s="197"/>
      <c r="D816" s="25"/>
      <c r="E816" s="202"/>
      <c r="F816" s="25"/>
      <c r="G816" s="203"/>
      <c r="H816" s="25"/>
      <c r="I816" s="25"/>
      <c r="J816" s="25"/>
      <c r="L816" s="25"/>
      <c r="M816" s="25"/>
      <c r="N816" s="25"/>
      <c r="O816" s="25"/>
      <c r="P816" s="25"/>
    </row>
    <row r="817" spans="1:16" ht="16.5" thickBot="1">
      <c r="A817" s="25"/>
      <c r="B817" s="25"/>
      <c r="C817" s="197"/>
      <c r="D817" s="25"/>
      <c r="E817" s="202"/>
      <c r="F817" s="25"/>
      <c r="G817" s="203"/>
      <c r="H817" s="25"/>
      <c r="I817" s="25"/>
      <c r="J817" s="25"/>
      <c r="L817" s="25"/>
      <c r="M817" s="25"/>
      <c r="N817" s="25"/>
      <c r="O817" s="25"/>
      <c r="P817" s="25"/>
    </row>
    <row r="818" spans="1:16" ht="16.5" thickBot="1">
      <c r="A818" s="25"/>
      <c r="B818" s="25"/>
      <c r="C818" s="197"/>
      <c r="D818" s="25"/>
      <c r="E818" s="202"/>
      <c r="F818" s="25"/>
      <c r="G818" s="203"/>
      <c r="H818" s="25"/>
      <c r="I818" s="25"/>
      <c r="J818" s="25"/>
      <c r="L818" s="25"/>
      <c r="M818" s="25"/>
      <c r="N818" s="25"/>
      <c r="O818" s="25"/>
      <c r="P818" s="25"/>
    </row>
    <row r="819" spans="1:16" ht="16.5" thickBot="1">
      <c r="A819" s="25"/>
      <c r="B819" s="25"/>
      <c r="C819" s="197"/>
      <c r="D819" s="25"/>
      <c r="E819" s="202"/>
      <c r="F819" s="25"/>
      <c r="G819" s="203"/>
      <c r="H819" s="25"/>
      <c r="I819" s="25"/>
      <c r="J819" s="25"/>
      <c r="L819" s="25"/>
      <c r="M819" s="25"/>
      <c r="N819" s="25"/>
      <c r="O819" s="25"/>
      <c r="P819" s="25"/>
    </row>
    <row r="820" spans="1:16" ht="16.5" thickBot="1">
      <c r="A820" s="25"/>
      <c r="B820" s="25"/>
      <c r="C820" s="197"/>
      <c r="D820" s="25"/>
      <c r="E820" s="202"/>
      <c r="F820" s="25"/>
      <c r="G820" s="203"/>
      <c r="H820" s="25"/>
      <c r="I820" s="25"/>
      <c r="J820" s="25"/>
      <c r="L820" s="25"/>
      <c r="M820" s="25"/>
      <c r="N820" s="25"/>
      <c r="O820" s="25"/>
      <c r="P820" s="25"/>
    </row>
    <row r="821" spans="1:16" ht="16.5" thickBot="1">
      <c r="A821" s="25"/>
      <c r="B821" s="25"/>
      <c r="C821" s="197"/>
      <c r="D821" s="25"/>
      <c r="E821" s="202"/>
      <c r="F821" s="25"/>
      <c r="G821" s="203"/>
      <c r="H821" s="25"/>
      <c r="I821" s="25"/>
      <c r="J821" s="25"/>
      <c r="L821" s="25"/>
      <c r="M821" s="25"/>
      <c r="N821" s="25"/>
      <c r="O821" s="25"/>
      <c r="P821" s="25"/>
    </row>
    <row r="822" spans="1:16" ht="16.5" thickBot="1">
      <c r="A822" s="25"/>
      <c r="B822" s="25"/>
      <c r="C822" s="197"/>
      <c r="D822" s="25"/>
      <c r="E822" s="202"/>
      <c r="F822" s="25"/>
      <c r="G822" s="203"/>
      <c r="H822" s="25"/>
      <c r="I822" s="25"/>
      <c r="J822" s="25"/>
      <c r="L822" s="25"/>
      <c r="M822" s="25"/>
      <c r="N822" s="25"/>
      <c r="O822" s="25"/>
      <c r="P822" s="25"/>
    </row>
    <row r="823" spans="1:16" ht="16.5" thickBot="1">
      <c r="A823" s="25"/>
      <c r="B823" s="25"/>
      <c r="C823" s="197"/>
      <c r="D823" s="25"/>
      <c r="E823" s="202"/>
      <c r="F823" s="25"/>
      <c r="G823" s="203"/>
      <c r="H823" s="25"/>
      <c r="I823" s="25"/>
      <c r="J823" s="25"/>
      <c r="L823" s="25"/>
      <c r="M823" s="25"/>
      <c r="N823" s="25"/>
      <c r="O823" s="25"/>
      <c r="P823" s="25"/>
    </row>
    <row r="824" spans="1:16" ht="16.5" thickBot="1">
      <c r="A824" s="25"/>
      <c r="B824" s="25"/>
      <c r="C824" s="197"/>
      <c r="D824" s="25"/>
      <c r="E824" s="202"/>
      <c r="F824" s="25"/>
      <c r="G824" s="203"/>
      <c r="H824" s="25"/>
      <c r="I824" s="25"/>
      <c r="J824" s="25"/>
      <c r="L824" s="25"/>
      <c r="M824" s="25"/>
      <c r="N824" s="25"/>
      <c r="O824" s="25"/>
      <c r="P824" s="25"/>
    </row>
    <row r="825" spans="1:16" ht="16.5" thickBot="1">
      <c r="A825" s="25"/>
      <c r="B825" s="25"/>
      <c r="C825" s="197"/>
      <c r="D825" s="25"/>
      <c r="E825" s="202"/>
      <c r="F825" s="25"/>
      <c r="G825" s="203"/>
      <c r="H825" s="25"/>
      <c r="I825" s="25"/>
      <c r="J825" s="25"/>
      <c r="L825" s="25"/>
      <c r="M825" s="25"/>
      <c r="N825" s="25"/>
      <c r="O825" s="25"/>
      <c r="P825" s="25"/>
    </row>
    <row r="826" spans="1:16" ht="16.5" thickBot="1">
      <c r="A826" s="25"/>
      <c r="B826" s="25"/>
      <c r="C826" s="197"/>
      <c r="D826" s="25"/>
      <c r="E826" s="202"/>
      <c r="F826" s="25"/>
      <c r="G826" s="203"/>
      <c r="H826" s="25"/>
      <c r="I826" s="25"/>
      <c r="J826" s="25"/>
      <c r="L826" s="25"/>
      <c r="M826" s="25"/>
      <c r="N826" s="25"/>
      <c r="O826" s="25"/>
      <c r="P826" s="25"/>
    </row>
    <row r="827" spans="1:16" ht="16.5" thickBot="1">
      <c r="A827" s="25"/>
      <c r="B827" s="25"/>
      <c r="C827" s="197"/>
      <c r="D827" s="25"/>
      <c r="E827" s="202"/>
      <c r="F827" s="25"/>
      <c r="G827" s="203"/>
      <c r="H827" s="25"/>
      <c r="I827" s="25"/>
      <c r="J827" s="25"/>
      <c r="L827" s="25"/>
      <c r="M827" s="25"/>
      <c r="N827" s="25"/>
      <c r="O827" s="25"/>
      <c r="P827" s="25"/>
    </row>
    <row r="828" spans="1:16" ht="16.5" thickBot="1">
      <c r="A828" s="25"/>
      <c r="B828" s="25"/>
      <c r="C828" s="197"/>
      <c r="D828" s="25"/>
      <c r="E828" s="202"/>
      <c r="F828" s="25"/>
      <c r="G828" s="203"/>
      <c r="H828" s="25"/>
      <c r="I828" s="25"/>
      <c r="J828" s="25"/>
      <c r="L828" s="25"/>
      <c r="M828" s="25"/>
      <c r="N828" s="25"/>
      <c r="O828" s="25"/>
      <c r="P828" s="25"/>
    </row>
    <row r="829" spans="1:16" ht="16.5" thickBot="1">
      <c r="A829" s="25"/>
      <c r="B829" s="25"/>
      <c r="C829" s="197"/>
      <c r="D829" s="25"/>
      <c r="E829" s="202"/>
      <c r="F829" s="25"/>
      <c r="G829" s="203"/>
      <c r="H829" s="25"/>
      <c r="I829" s="25"/>
      <c r="J829" s="25"/>
      <c r="L829" s="25"/>
      <c r="M829" s="25"/>
      <c r="N829" s="25"/>
      <c r="O829" s="25"/>
      <c r="P829" s="25"/>
    </row>
    <row r="830" spans="1:16" ht="16.5" thickBot="1">
      <c r="A830" s="25"/>
      <c r="B830" s="25"/>
      <c r="C830" s="197"/>
      <c r="D830" s="25"/>
      <c r="E830" s="202"/>
      <c r="F830" s="25"/>
      <c r="G830" s="203"/>
      <c r="H830" s="25"/>
      <c r="I830" s="25"/>
      <c r="J830" s="25"/>
      <c r="L830" s="25"/>
      <c r="M830" s="25"/>
      <c r="N830" s="25"/>
      <c r="O830" s="25"/>
      <c r="P830" s="25"/>
    </row>
    <row r="831" spans="1:16" ht="16.5" thickBot="1">
      <c r="A831" s="25"/>
      <c r="B831" s="25"/>
      <c r="C831" s="197"/>
      <c r="D831" s="25"/>
      <c r="E831" s="202"/>
      <c r="F831" s="25"/>
      <c r="G831" s="203"/>
      <c r="H831" s="25"/>
      <c r="I831" s="25"/>
      <c r="J831" s="25"/>
      <c r="L831" s="25"/>
      <c r="M831" s="25"/>
      <c r="N831" s="25"/>
      <c r="O831" s="25"/>
      <c r="P831" s="25"/>
    </row>
    <row r="832" spans="1:16" ht="16.5" thickBot="1">
      <c r="A832" s="25"/>
      <c r="B832" s="25"/>
      <c r="C832" s="197"/>
      <c r="D832" s="25"/>
      <c r="E832" s="202"/>
      <c r="F832" s="25"/>
      <c r="G832" s="203"/>
      <c r="H832" s="25"/>
      <c r="I832" s="25"/>
      <c r="J832" s="25"/>
      <c r="L832" s="25"/>
      <c r="M832" s="25"/>
      <c r="N832" s="25"/>
      <c r="O832" s="25"/>
      <c r="P832" s="25"/>
    </row>
    <row r="833" spans="1:16" ht="16.5" thickBot="1">
      <c r="A833" s="25"/>
      <c r="B833" s="25"/>
      <c r="C833" s="197"/>
      <c r="D833" s="25"/>
      <c r="E833" s="202"/>
      <c r="F833" s="25"/>
      <c r="G833" s="203"/>
      <c r="H833" s="25"/>
      <c r="I833" s="25"/>
      <c r="J833" s="25"/>
      <c r="L833" s="25"/>
      <c r="M833" s="25"/>
      <c r="N833" s="25"/>
      <c r="O833" s="25"/>
      <c r="P833" s="25"/>
    </row>
    <row r="834" spans="1:16" ht="16.5" thickBot="1">
      <c r="A834" s="25"/>
      <c r="B834" s="25"/>
      <c r="C834" s="197"/>
      <c r="D834" s="25"/>
      <c r="E834" s="202"/>
      <c r="F834" s="25"/>
      <c r="G834" s="203"/>
      <c r="H834" s="25"/>
      <c r="I834" s="25"/>
      <c r="J834" s="25"/>
      <c r="L834" s="25"/>
      <c r="M834" s="25"/>
      <c r="N834" s="25"/>
      <c r="O834" s="25"/>
      <c r="P834" s="25"/>
    </row>
    <row r="835" spans="1:16" ht="16.5" thickBot="1">
      <c r="A835" s="25"/>
      <c r="B835" s="25"/>
      <c r="C835" s="197"/>
      <c r="D835" s="25"/>
      <c r="E835" s="202"/>
      <c r="F835" s="25"/>
      <c r="G835" s="203"/>
      <c r="H835" s="25"/>
      <c r="I835" s="25"/>
      <c r="J835" s="25"/>
      <c r="L835" s="25"/>
      <c r="M835" s="25"/>
      <c r="N835" s="25"/>
      <c r="O835" s="25"/>
      <c r="P835" s="25"/>
    </row>
    <row r="836" spans="1:16" ht="16.5" thickBot="1">
      <c r="A836" s="25"/>
      <c r="B836" s="25"/>
      <c r="C836" s="197"/>
      <c r="D836" s="25"/>
      <c r="E836" s="202"/>
      <c r="F836" s="25"/>
      <c r="G836" s="203"/>
      <c r="H836" s="25"/>
      <c r="I836" s="25"/>
      <c r="J836" s="25"/>
      <c r="L836" s="25"/>
      <c r="M836" s="25"/>
      <c r="N836" s="25"/>
      <c r="O836" s="25"/>
      <c r="P836" s="25"/>
    </row>
    <row r="837" spans="1:16" ht="16.5" thickBot="1">
      <c r="A837" s="25"/>
      <c r="B837" s="25"/>
      <c r="C837" s="197"/>
      <c r="D837" s="25"/>
      <c r="E837" s="202"/>
      <c r="F837" s="25"/>
      <c r="G837" s="203"/>
      <c r="H837" s="25"/>
      <c r="I837" s="25"/>
      <c r="J837" s="25"/>
      <c r="L837" s="25"/>
      <c r="M837" s="25"/>
      <c r="N837" s="25"/>
      <c r="O837" s="25"/>
      <c r="P837" s="25"/>
    </row>
    <row r="838" spans="1:16" ht="16.5" thickBot="1">
      <c r="A838" s="25"/>
      <c r="B838" s="25"/>
      <c r="C838" s="197"/>
      <c r="D838" s="25"/>
      <c r="E838" s="202"/>
      <c r="F838" s="25"/>
      <c r="G838" s="203"/>
      <c r="H838" s="25"/>
      <c r="I838" s="25"/>
      <c r="J838" s="25"/>
      <c r="L838" s="25"/>
      <c r="M838" s="25"/>
      <c r="N838" s="25"/>
      <c r="O838" s="25"/>
      <c r="P838" s="25"/>
    </row>
    <row r="839" spans="1:16" ht="16.5" thickBot="1">
      <c r="A839" s="25"/>
      <c r="B839" s="25"/>
      <c r="C839" s="197"/>
      <c r="D839" s="25"/>
      <c r="E839" s="202"/>
      <c r="F839" s="25"/>
      <c r="G839" s="203"/>
      <c r="H839" s="25"/>
      <c r="I839" s="25"/>
      <c r="J839" s="25"/>
      <c r="L839" s="25"/>
      <c r="M839" s="25"/>
      <c r="N839" s="25"/>
      <c r="O839" s="25"/>
      <c r="P839" s="25"/>
    </row>
    <row r="840" spans="1:16" ht="16.5" thickBot="1">
      <c r="A840" s="25"/>
      <c r="B840" s="25"/>
      <c r="C840" s="197"/>
      <c r="D840" s="25"/>
      <c r="E840" s="202"/>
      <c r="F840" s="25"/>
      <c r="G840" s="203"/>
      <c r="H840" s="25"/>
      <c r="I840" s="25"/>
      <c r="J840" s="25"/>
      <c r="L840" s="25"/>
      <c r="M840" s="25"/>
      <c r="N840" s="25"/>
      <c r="O840" s="25"/>
      <c r="P840" s="25"/>
    </row>
    <row r="841" spans="1:16" ht="16.5" thickBot="1">
      <c r="A841" s="25"/>
      <c r="B841" s="25"/>
      <c r="C841" s="197"/>
      <c r="D841" s="25"/>
      <c r="E841" s="202"/>
      <c r="F841" s="25"/>
      <c r="G841" s="203"/>
      <c r="H841" s="25"/>
      <c r="I841" s="25"/>
      <c r="J841" s="25"/>
      <c r="L841" s="25"/>
      <c r="M841" s="25"/>
      <c r="N841" s="25"/>
      <c r="O841" s="25"/>
      <c r="P841" s="25"/>
    </row>
    <row r="842" spans="1:16" ht="16.5" thickBot="1">
      <c r="A842" s="25"/>
      <c r="B842" s="25"/>
      <c r="C842" s="197"/>
      <c r="D842" s="25"/>
      <c r="E842" s="202"/>
      <c r="F842" s="25"/>
      <c r="G842" s="203"/>
      <c r="H842" s="25"/>
      <c r="I842" s="25"/>
      <c r="J842" s="25"/>
      <c r="L842" s="25"/>
      <c r="M842" s="25"/>
      <c r="N842" s="25"/>
      <c r="O842" s="25"/>
      <c r="P842" s="25"/>
    </row>
    <row r="843" spans="1:16" ht="16.5" thickBot="1">
      <c r="A843" s="25"/>
      <c r="B843" s="25"/>
      <c r="C843" s="197"/>
      <c r="D843" s="25"/>
      <c r="E843" s="202"/>
      <c r="F843" s="25"/>
      <c r="G843" s="203"/>
      <c r="H843" s="25"/>
      <c r="I843" s="25"/>
      <c r="J843" s="25"/>
      <c r="L843" s="25"/>
      <c r="M843" s="25"/>
      <c r="N843" s="25"/>
      <c r="O843" s="25"/>
      <c r="P843" s="25"/>
    </row>
    <row r="844" spans="1:16" ht="16.5" thickBot="1">
      <c r="A844" s="25"/>
      <c r="B844" s="25"/>
      <c r="C844" s="197"/>
      <c r="D844" s="25"/>
      <c r="E844" s="202"/>
      <c r="F844" s="25"/>
      <c r="G844" s="203"/>
      <c r="H844" s="25"/>
      <c r="I844" s="25"/>
      <c r="J844" s="25"/>
      <c r="L844" s="25"/>
      <c r="M844" s="25"/>
      <c r="N844" s="25"/>
      <c r="O844" s="25"/>
      <c r="P844" s="25"/>
    </row>
    <row r="845" spans="1:16" ht="16.5" thickBot="1">
      <c r="A845" s="25"/>
      <c r="B845" s="25"/>
      <c r="C845" s="197"/>
      <c r="D845" s="25"/>
      <c r="E845" s="202"/>
      <c r="F845" s="25"/>
      <c r="G845" s="203"/>
      <c r="H845" s="25"/>
      <c r="I845" s="25"/>
      <c r="J845" s="25"/>
      <c r="L845" s="25"/>
      <c r="M845" s="25"/>
      <c r="N845" s="25"/>
      <c r="O845" s="25"/>
      <c r="P845" s="25"/>
    </row>
    <row r="846" spans="1:16" ht="16.5" thickBot="1">
      <c r="A846" s="25"/>
      <c r="B846" s="25"/>
      <c r="C846" s="197"/>
      <c r="D846" s="25"/>
      <c r="E846" s="202"/>
      <c r="F846" s="25"/>
      <c r="G846" s="203"/>
      <c r="H846" s="25"/>
      <c r="I846" s="25"/>
      <c r="J846" s="25"/>
      <c r="L846" s="25"/>
      <c r="M846" s="25"/>
      <c r="N846" s="25"/>
      <c r="O846" s="25"/>
      <c r="P846" s="25"/>
    </row>
    <row r="847" spans="1:16" ht="16.5" thickBot="1">
      <c r="A847" s="25"/>
      <c r="B847" s="25"/>
      <c r="C847" s="197"/>
      <c r="D847" s="25"/>
      <c r="E847" s="202"/>
      <c r="F847" s="25"/>
      <c r="G847" s="203"/>
      <c r="H847" s="25"/>
      <c r="I847" s="25"/>
      <c r="J847" s="25"/>
      <c r="L847" s="25"/>
      <c r="M847" s="25"/>
      <c r="N847" s="25"/>
      <c r="O847" s="25"/>
      <c r="P847" s="25"/>
    </row>
    <row r="848" spans="1:16" ht="16.5" thickBot="1">
      <c r="A848" s="25"/>
      <c r="B848" s="25"/>
      <c r="C848" s="197"/>
      <c r="D848" s="25"/>
      <c r="E848" s="202"/>
      <c r="F848" s="25"/>
      <c r="G848" s="203"/>
      <c r="H848" s="25"/>
      <c r="I848" s="25"/>
      <c r="J848" s="25"/>
      <c r="L848" s="25"/>
      <c r="M848" s="25"/>
      <c r="N848" s="25"/>
      <c r="O848" s="25"/>
      <c r="P848" s="25"/>
    </row>
    <row r="849" spans="1:16" ht="16.5" thickBot="1">
      <c r="A849" s="25"/>
      <c r="B849" s="25"/>
      <c r="C849" s="197"/>
      <c r="D849" s="25"/>
      <c r="E849" s="202"/>
      <c r="F849" s="25"/>
      <c r="G849" s="203"/>
      <c r="H849" s="25"/>
      <c r="I849" s="25"/>
      <c r="J849" s="25"/>
      <c r="L849" s="25"/>
      <c r="M849" s="25"/>
      <c r="N849" s="25"/>
      <c r="O849" s="25"/>
      <c r="P849" s="25"/>
    </row>
    <row r="850" spans="1:16" ht="16.5" thickBot="1">
      <c r="A850" s="25"/>
      <c r="B850" s="25"/>
      <c r="C850" s="197"/>
      <c r="D850" s="25"/>
      <c r="E850" s="202"/>
      <c r="F850" s="25"/>
      <c r="G850" s="203"/>
      <c r="H850" s="25"/>
      <c r="I850" s="25"/>
      <c r="J850" s="25"/>
      <c r="L850" s="25"/>
      <c r="M850" s="25"/>
      <c r="N850" s="25"/>
      <c r="O850" s="25"/>
      <c r="P850" s="25"/>
    </row>
    <row r="851" spans="1:16" ht="16.5" thickBot="1">
      <c r="A851" s="25"/>
      <c r="B851" s="25"/>
      <c r="C851" s="197"/>
      <c r="D851" s="25"/>
      <c r="E851" s="202"/>
      <c r="F851" s="25"/>
      <c r="G851" s="203"/>
      <c r="H851" s="25"/>
      <c r="I851" s="25"/>
      <c r="J851" s="25"/>
      <c r="L851" s="25"/>
      <c r="M851" s="25"/>
      <c r="N851" s="25"/>
      <c r="O851" s="25"/>
      <c r="P851" s="25"/>
    </row>
    <row r="852" spans="1:16" ht="16.5" thickBot="1">
      <c r="A852" s="25"/>
      <c r="B852" s="25"/>
      <c r="C852" s="197"/>
      <c r="D852" s="25"/>
      <c r="E852" s="202"/>
      <c r="F852" s="25"/>
      <c r="G852" s="203"/>
      <c r="H852" s="25"/>
      <c r="I852" s="25"/>
      <c r="J852" s="25"/>
      <c r="L852" s="25"/>
      <c r="M852" s="25"/>
      <c r="N852" s="25"/>
      <c r="O852" s="25"/>
      <c r="P852" s="25"/>
    </row>
    <row r="853" spans="1:16" ht="16.5" thickBot="1">
      <c r="A853" s="25"/>
      <c r="B853" s="25"/>
      <c r="C853" s="197"/>
      <c r="D853" s="25"/>
      <c r="E853" s="202"/>
      <c r="F853" s="25"/>
      <c r="G853" s="203"/>
      <c r="H853" s="25"/>
      <c r="I853" s="25"/>
      <c r="J853" s="25"/>
      <c r="L853" s="25"/>
      <c r="M853" s="25"/>
      <c r="N853" s="25"/>
      <c r="O853" s="25"/>
      <c r="P853" s="25"/>
    </row>
    <row r="854" spans="1:16" ht="16.5" thickBot="1">
      <c r="A854" s="25"/>
      <c r="B854" s="25"/>
      <c r="C854" s="197"/>
      <c r="D854" s="25"/>
      <c r="E854" s="202"/>
      <c r="F854" s="25"/>
      <c r="G854" s="203"/>
      <c r="H854" s="25"/>
      <c r="I854" s="25"/>
      <c r="J854" s="25"/>
      <c r="L854" s="25"/>
      <c r="M854" s="25"/>
      <c r="N854" s="25"/>
      <c r="O854" s="25"/>
      <c r="P854" s="25"/>
    </row>
    <row r="855" spans="1:16" ht="16.5" thickBot="1">
      <c r="A855" s="25"/>
      <c r="B855" s="25"/>
      <c r="C855" s="197"/>
      <c r="D855" s="25"/>
      <c r="E855" s="202"/>
      <c r="F855" s="25"/>
      <c r="G855" s="203"/>
      <c r="H855" s="25"/>
      <c r="I855" s="25"/>
      <c r="J855" s="25"/>
      <c r="L855" s="25"/>
      <c r="M855" s="25"/>
      <c r="N855" s="25"/>
      <c r="O855" s="25"/>
      <c r="P855" s="25"/>
    </row>
    <row r="856" spans="1:16" ht="16.5" thickBot="1">
      <c r="A856" s="25"/>
      <c r="B856" s="25"/>
      <c r="C856" s="197"/>
      <c r="D856" s="25"/>
      <c r="E856" s="202"/>
      <c r="F856" s="25"/>
      <c r="G856" s="203"/>
      <c r="H856" s="25"/>
      <c r="I856" s="25"/>
      <c r="J856" s="25"/>
      <c r="L856" s="25"/>
      <c r="M856" s="25"/>
      <c r="N856" s="25"/>
      <c r="O856" s="25"/>
      <c r="P856" s="25"/>
    </row>
    <row r="857" spans="1:16" ht="16.5" thickBot="1">
      <c r="A857" s="25"/>
      <c r="B857" s="25"/>
      <c r="C857" s="197"/>
      <c r="D857" s="25"/>
      <c r="E857" s="202"/>
      <c r="F857" s="25"/>
      <c r="G857" s="203"/>
      <c r="H857" s="25"/>
      <c r="I857" s="25"/>
      <c r="J857" s="25"/>
      <c r="L857" s="25"/>
      <c r="M857" s="25"/>
      <c r="N857" s="25"/>
      <c r="O857" s="25"/>
      <c r="P857" s="25"/>
    </row>
    <row r="858" spans="1:16" ht="16.5" thickBot="1">
      <c r="A858" s="25"/>
      <c r="B858" s="25"/>
      <c r="C858" s="197"/>
      <c r="D858" s="25"/>
      <c r="E858" s="202"/>
      <c r="F858" s="25"/>
      <c r="G858" s="203"/>
      <c r="H858" s="25"/>
      <c r="I858" s="25"/>
      <c r="J858" s="25"/>
      <c r="L858" s="25"/>
      <c r="M858" s="25"/>
      <c r="N858" s="25"/>
      <c r="O858" s="25"/>
      <c r="P858" s="25"/>
    </row>
    <row r="859" spans="1:16" ht="16.5" thickBot="1">
      <c r="A859" s="25"/>
      <c r="B859" s="25"/>
      <c r="C859" s="197"/>
      <c r="D859" s="25"/>
      <c r="E859" s="202"/>
      <c r="F859" s="25"/>
      <c r="G859" s="203"/>
      <c r="H859" s="25"/>
      <c r="I859" s="25"/>
      <c r="J859" s="25"/>
      <c r="L859" s="25"/>
      <c r="M859" s="25"/>
      <c r="N859" s="25"/>
      <c r="O859" s="25"/>
      <c r="P859" s="25"/>
    </row>
    <row r="860" spans="1:16" ht="16.5" thickBot="1">
      <c r="A860" s="25"/>
      <c r="B860" s="25"/>
      <c r="C860" s="197"/>
      <c r="D860" s="25"/>
      <c r="E860" s="202"/>
      <c r="F860" s="25"/>
      <c r="G860" s="203"/>
      <c r="H860" s="25"/>
      <c r="I860" s="25"/>
      <c r="J860" s="25"/>
      <c r="L860" s="25"/>
      <c r="M860" s="25"/>
      <c r="N860" s="25"/>
      <c r="O860" s="25"/>
      <c r="P860" s="25"/>
    </row>
    <row r="861" spans="1:16" ht="16.5" thickBot="1">
      <c r="A861" s="25"/>
      <c r="B861" s="25"/>
      <c r="C861" s="197"/>
      <c r="D861" s="25"/>
      <c r="E861" s="202"/>
      <c r="F861" s="25"/>
      <c r="G861" s="203"/>
      <c r="H861" s="25"/>
      <c r="I861" s="25"/>
      <c r="J861" s="25"/>
      <c r="L861" s="25"/>
      <c r="M861" s="25"/>
      <c r="N861" s="25"/>
      <c r="O861" s="25"/>
      <c r="P861" s="25"/>
    </row>
    <row r="862" spans="1:16" ht="16.5" thickBot="1">
      <c r="A862" s="25"/>
      <c r="B862" s="25"/>
      <c r="C862" s="197"/>
      <c r="D862" s="25"/>
      <c r="E862" s="202"/>
      <c r="F862" s="25"/>
      <c r="G862" s="203"/>
      <c r="H862" s="25"/>
      <c r="I862" s="25"/>
      <c r="J862" s="25"/>
      <c r="L862" s="25"/>
      <c r="M862" s="25"/>
      <c r="N862" s="25"/>
      <c r="O862" s="25"/>
      <c r="P862" s="25"/>
    </row>
    <row r="863" spans="1:16" ht="16.5" thickBot="1">
      <c r="A863" s="25"/>
      <c r="B863" s="25"/>
      <c r="C863" s="197"/>
      <c r="D863" s="25"/>
      <c r="E863" s="202"/>
      <c r="F863" s="25"/>
      <c r="G863" s="203"/>
      <c r="H863" s="25"/>
      <c r="I863" s="25"/>
      <c r="J863" s="25"/>
      <c r="L863" s="25"/>
      <c r="M863" s="25"/>
      <c r="N863" s="25"/>
      <c r="O863" s="25"/>
      <c r="P863" s="25"/>
    </row>
    <row r="864" spans="1:16" ht="16.5" thickBot="1">
      <c r="A864" s="25"/>
      <c r="B864" s="25"/>
      <c r="C864" s="197"/>
      <c r="D864" s="25"/>
      <c r="E864" s="202"/>
      <c r="F864" s="25"/>
      <c r="G864" s="203"/>
      <c r="H864" s="25"/>
      <c r="I864" s="25"/>
      <c r="J864" s="25"/>
      <c r="L864" s="25"/>
      <c r="M864" s="25"/>
      <c r="N864" s="25"/>
      <c r="O864" s="25"/>
      <c r="P864" s="25"/>
    </row>
    <row r="865" spans="1:16" ht="16.5" thickBot="1">
      <c r="A865" s="25"/>
      <c r="B865" s="25"/>
      <c r="C865" s="197"/>
      <c r="D865" s="25"/>
      <c r="E865" s="202"/>
      <c r="F865" s="25"/>
      <c r="G865" s="203"/>
      <c r="H865" s="25"/>
      <c r="I865" s="25"/>
      <c r="J865" s="25"/>
      <c r="L865" s="25"/>
      <c r="M865" s="25"/>
      <c r="N865" s="25"/>
      <c r="O865" s="25"/>
      <c r="P865" s="25"/>
    </row>
    <row r="866" spans="1:16" ht="16.5" thickBot="1">
      <c r="A866" s="25"/>
      <c r="B866" s="25"/>
      <c r="C866" s="197"/>
      <c r="D866" s="25"/>
      <c r="E866" s="202"/>
      <c r="F866" s="25"/>
      <c r="G866" s="203"/>
      <c r="H866" s="25"/>
      <c r="I866" s="25"/>
      <c r="J866" s="25"/>
      <c r="L866" s="25"/>
      <c r="M866" s="25"/>
      <c r="N866" s="25"/>
      <c r="O866" s="25"/>
      <c r="P866" s="25"/>
    </row>
    <row r="867" spans="1:16" ht="16.5" thickBot="1">
      <c r="A867" s="25"/>
      <c r="B867" s="25"/>
      <c r="C867" s="197"/>
      <c r="D867" s="25"/>
      <c r="E867" s="202"/>
      <c r="F867" s="25"/>
      <c r="G867" s="203"/>
      <c r="H867" s="25"/>
      <c r="I867" s="25"/>
      <c r="J867" s="25"/>
      <c r="L867" s="25"/>
      <c r="M867" s="25"/>
      <c r="N867" s="25"/>
      <c r="O867" s="25"/>
      <c r="P867" s="25"/>
    </row>
    <row r="868" spans="1:16" ht="16.5" thickBot="1">
      <c r="A868" s="25"/>
      <c r="B868" s="25"/>
      <c r="C868" s="197"/>
      <c r="D868" s="25"/>
      <c r="E868" s="202"/>
      <c r="F868" s="25"/>
      <c r="G868" s="203"/>
      <c r="H868" s="25"/>
      <c r="I868" s="25"/>
      <c r="J868" s="25"/>
      <c r="L868" s="25"/>
      <c r="M868" s="25"/>
      <c r="N868" s="25"/>
      <c r="O868" s="25"/>
      <c r="P868" s="25"/>
    </row>
    <row r="869" spans="1:16" ht="16.5" thickBot="1">
      <c r="A869" s="25"/>
      <c r="B869" s="25"/>
      <c r="C869" s="197"/>
      <c r="D869" s="25"/>
      <c r="E869" s="202"/>
      <c r="F869" s="25"/>
      <c r="G869" s="203"/>
      <c r="H869" s="25"/>
      <c r="I869" s="25"/>
      <c r="J869" s="25"/>
      <c r="L869" s="25"/>
      <c r="M869" s="25"/>
      <c r="N869" s="25"/>
      <c r="O869" s="25"/>
      <c r="P869" s="25"/>
    </row>
    <row r="870" spans="1:16" ht="16.5" thickBot="1">
      <c r="A870" s="25"/>
      <c r="B870" s="25"/>
      <c r="C870" s="197"/>
      <c r="D870" s="25"/>
      <c r="E870" s="202"/>
      <c r="F870" s="25"/>
      <c r="G870" s="203"/>
      <c r="H870" s="25"/>
      <c r="I870" s="25"/>
      <c r="J870" s="25"/>
      <c r="L870" s="25"/>
      <c r="M870" s="25"/>
      <c r="N870" s="25"/>
      <c r="O870" s="25"/>
      <c r="P870" s="25"/>
    </row>
    <row r="871" spans="1:16" ht="16.5" thickBot="1">
      <c r="A871" s="25"/>
      <c r="B871" s="25"/>
      <c r="C871" s="197"/>
      <c r="D871" s="25"/>
      <c r="E871" s="202"/>
      <c r="F871" s="25"/>
      <c r="G871" s="203"/>
      <c r="H871" s="25"/>
      <c r="I871" s="25"/>
      <c r="J871" s="25"/>
      <c r="L871" s="25"/>
      <c r="M871" s="25"/>
      <c r="N871" s="25"/>
      <c r="O871" s="25"/>
      <c r="P871" s="25"/>
    </row>
    <row r="872" spans="1:16" ht="16.5" thickBot="1">
      <c r="A872" s="25"/>
      <c r="B872" s="25"/>
      <c r="C872" s="197"/>
      <c r="D872" s="25"/>
      <c r="E872" s="202"/>
      <c r="F872" s="25"/>
      <c r="G872" s="203"/>
      <c r="H872" s="25"/>
      <c r="I872" s="25"/>
      <c r="J872" s="25"/>
      <c r="L872" s="25"/>
      <c r="M872" s="25"/>
      <c r="N872" s="25"/>
      <c r="O872" s="25"/>
      <c r="P872" s="25"/>
    </row>
    <row r="873" spans="1:16" ht="16.5" thickBot="1">
      <c r="A873" s="25"/>
      <c r="B873" s="25"/>
      <c r="C873" s="197"/>
      <c r="D873" s="25"/>
      <c r="E873" s="202"/>
      <c r="F873" s="25"/>
      <c r="G873" s="203"/>
      <c r="H873" s="25"/>
      <c r="I873" s="25"/>
      <c r="J873" s="25"/>
      <c r="L873" s="25"/>
      <c r="M873" s="25"/>
      <c r="N873" s="25"/>
      <c r="O873" s="25"/>
      <c r="P873" s="25"/>
    </row>
    <row r="874" spans="1:16" ht="16.5" thickBot="1">
      <c r="A874" s="25"/>
      <c r="B874" s="25"/>
      <c r="C874" s="197"/>
      <c r="D874" s="25"/>
      <c r="E874" s="202"/>
      <c r="F874" s="25"/>
      <c r="G874" s="203"/>
      <c r="H874" s="25"/>
      <c r="I874" s="25"/>
      <c r="J874" s="25"/>
      <c r="L874" s="25"/>
      <c r="M874" s="25"/>
      <c r="N874" s="25"/>
      <c r="O874" s="25"/>
      <c r="P874" s="25"/>
    </row>
    <row r="875" spans="1:16" ht="16.5" thickBot="1">
      <c r="A875" s="25"/>
      <c r="B875" s="25"/>
      <c r="C875" s="197"/>
      <c r="D875" s="25"/>
      <c r="E875" s="202"/>
      <c r="F875" s="25"/>
      <c r="G875" s="203"/>
      <c r="H875" s="25"/>
      <c r="I875" s="25"/>
      <c r="J875" s="25"/>
      <c r="L875" s="25"/>
      <c r="M875" s="25"/>
      <c r="N875" s="25"/>
      <c r="O875" s="25"/>
      <c r="P875" s="25"/>
    </row>
    <row r="876" spans="1:16" ht="16.5" thickBot="1">
      <c r="A876" s="25"/>
      <c r="B876" s="25"/>
      <c r="C876" s="197"/>
      <c r="D876" s="25"/>
      <c r="E876" s="202"/>
      <c r="F876" s="25"/>
      <c r="G876" s="203"/>
      <c r="H876" s="25"/>
      <c r="I876" s="25"/>
      <c r="J876" s="25"/>
      <c r="L876" s="25"/>
      <c r="M876" s="25"/>
      <c r="N876" s="25"/>
      <c r="O876" s="25"/>
      <c r="P876" s="25"/>
    </row>
    <row r="877" spans="1:16" ht="16.5" thickBot="1">
      <c r="A877" s="25"/>
      <c r="B877" s="25"/>
      <c r="C877" s="197"/>
      <c r="D877" s="25"/>
      <c r="E877" s="202"/>
      <c r="F877" s="25"/>
      <c r="G877" s="203"/>
      <c r="H877" s="25"/>
      <c r="I877" s="25"/>
      <c r="J877" s="25"/>
      <c r="L877" s="25"/>
      <c r="M877" s="25"/>
      <c r="N877" s="25"/>
      <c r="O877" s="25"/>
      <c r="P877" s="25"/>
    </row>
    <row r="878" spans="1:16" ht="16.5" thickBot="1">
      <c r="A878" s="25"/>
      <c r="B878" s="25"/>
      <c r="C878" s="197"/>
      <c r="D878" s="25"/>
      <c r="E878" s="202"/>
      <c r="F878" s="25"/>
      <c r="G878" s="203"/>
      <c r="H878" s="25"/>
      <c r="I878" s="25"/>
      <c r="J878" s="25"/>
      <c r="L878" s="25"/>
      <c r="M878" s="25"/>
      <c r="N878" s="25"/>
      <c r="O878" s="25"/>
      <c r="P878" s="25"/>
    </row>
    <row r="879" spans="1:16" ht="16.5" thickBot="1">
      <c r="A879" s="25"/>
      <c r="B879" s="25"/>
      <c r="C879" s="197"/>
      <c r="D879" s="25"/>
      <c r="E879" s="202"/>
      <c r="F879" s="25"/>
      <c r="G879" s="203"/>
      <c r="H879" s="25"/>
      <c r="I879" s="25"/>
      <c r="J879" s="25"/>
      <c r="L879" s="25"/>
      <c r="M879" s="25"/>
      <c r="N879" s="25"/>
      <c r="O879" s="25"/>
      <c r="P879" s="25"/>
    </row>
    <row r="880" spans="1:16" ht="16.5" thickBot="1">
      <c r="A880" s="25"/>
      <c r="B880" s="25"/>
      <c r="C880" s="197"/>
      <c r="D880" s="25"/>
      <c r="E880" s="202"/>
      <c r="F880" s="25"/>
      <c r="G880" s="203"/>
      <c r="H880" s="25"/>
      <c r="I880" s="25"/>
      <c r="J880" s="25"/>
      <c r="L880" s="25"/>
      <c r="M880" s="25"/>
      <c r="N880" s="25"/>
      <c r="O880" s="25"/>
      <c r="P880" s="25"/>
    </row>
    <row r="881" spans="1:16" ht="16.5" thickBot="1">
      <c r="A881" s="25"/>
      <c r="B881" s="25"/>
      <c r="C881" s="197"/>
      <c r="D881" s="25"/>
      <c r="E881" s="202"/>
      <c r="F881" s="25"/>
      <c r="G881" s="203"/>
      <c r="H881" s="25"/>
      <c r="I881" s="25"/>
      <c r="J881" s="25"/>
      <c r="L881" s="25"/>
      <c r="M881" s="25"/>
      <c r="N881" s="25"/>
      <c r="O881" s="25"/>
      <c r="P881" s="25"/>
    </row>
    <row r="882" spans="1:16" ht="16.5" thickBot="1">
      <c r="A882" s="25"/>
      <c r="B882" s="25"/>
      <c r="C882" s="197"/>
      <c r="D882" s="25"/>
      <c r="E882" s="202"/>
      <c r="F882" s="25"/>
      <c r="G882" s="203"/>
      <c r="H882" s="25"/>
      <c r="I882" s="25"/>
      <c r="J882" s="25"/>
      <c r="L882" s="25"/>
      <c r="M882" s="25"/>
      <c r="N882" s="25"/>
      <c r="O882" s="25"/>
      <c r="P882" s="25"/>
    </row>
    <row r="883" spans="1:16" ht="16.5" thickBot="1">
      <c r="A883" s="25"/>
      <c r="B883" s="25"/>
      <c r="C883" s="197"/>
      <c r="D883" s="25"/>
      <c r="E883" s="202"/>
      <c r="F883" s="25"/>
      <c r="G883" s="203"/>
      <c r="H883" s="25"/>
      <c r="I883" s="25"/>
      <c r="J883" s="25"/>
      <c r="L883" s="25"/>
      <c r="M883" s="25"/>
      <c r="N883" s="25"/>
      <c r="O883" s="25"/>
      <c r="P883" s="25"/>
    </row>
    <row r="884" spans="1:16" ht="16.5" thickBot="1">
      <c r="A884" s="25"/>
      <c r="B884" s="25"/>
      <c r="C884" s="197"/>
      <c r="D884" s="25"/>
      <c r="E884" s="202"/>
      <c r="F884" s="25"/>
      <c r="G884" s="203"/>
      <c r="H884" s="25"/>
      <c r="I884" s="25"/>
      <c r="J884" s="25"/>
      <c r="L884" s="25"/>
      <c r="M884" s="25"/>
      <c r="N884" s="25"/>
      <c r="O884" s="25"/>
      <c r="P884" s="25"/>
    </row>
    <row r="885" spans="1:16" ht="16.5" thickBot="1">
      <c r="A885" s="25"/>
      <c r="B885" s="25"/>
      <c r="C885" s="197"/>
      <c r="D885" s="25"/>
      <c r="E885" s="202"/>
      <c r="F885" s="25"/>
      <c r="G885" s="203"/>
      <c r="H885" s="25"/>
      <c r="I885" s="25"/>
      <c r="J885" s="25"/>
      <c r="L885" s="25"/>
      <c r="M885" s="25"/>
      <c r="N885" s="25"/>
      <c r="O885" s="25"/>
      <c r="P885" s="25"/>
    </row>
    <row r="886" spans="1:16" ht="16.5" thickBot="1">
      <c r="A886" s="25"/>
      <c r="B886" s="25"/>
      <c r="C886" s="197"/>
      <c r="D886" s="25"/>
      <c r="E886" s="202"/>
      <c r="F886" s="25"/>
      <c r="G886" s="203"/>
      <c r="H886" s="25"/>
      <c r="I886" s="25"/>
      <c r="J886" s="25"/>
      <c r="L886" s="25"/>
      <c r="M886" s="25"/>
      <c r="N886" s="25"/>
      <c r="O886" s="25"/>
      <c r="P886" s="25"/>
    </row>
    <row r="887" spans="1:16" ht="16.5" thickBot="1">
      <c r="A887" s="25"/>
      <c r="B887" s="25"/>
      <c r="C887" s="197"/>
      <c r="D887" s="25"/>
      <c r="E887" s="202"/>
      <c r="F887" s="25"/>
      <c r="G887" s="203"/>
      <c r="H887" s="25"/>
      <c r="I887" s="25"/>
      <c r="J887" s="25"/>
      <c r="L887" s="25"/>
      <c r="M887" s="25"/>
      <c r="N887" s="25"/>
      <c r="O887" s="25"/>
      <c r="P887" s="25"/>
    </row>
    <row r="888" spans="1:16" ht="16.5" thickBot="1">
      <c r="A888" s="25"/>
      <c r="B888" s="25"/>
      <c r="C888" s="197"/>
      <c r="D888" s="25"/>
      <c r="E888" s="202"/>
      <c r="F888" s="25"/>
      <c r="G888" s="203"/>
      <c r="H888" s="25"/>
      <c r="I888" s="25"/>
      <c r="J888" s="25"/>
      <c r="L888" s="25"/>
      <c r="M888" s="25"/>
      <c r="N888" s="25"/>
      <c r="O888" s="25"/>
      <c r="P888" s="25"/>
    </row>
    <row r="889" spans="1:16" ht="16.5" thickBot="1">
      <c r="A889" s="25"/>
      <c r="B889" s="25"/>
      <c r="C889" s="197"/>
      <c r="D889" s="25"/>
      <c r="E889" s="202"/>
      <c r="F889" s="25"/>
      <c r="G889" s="203"/>
      <c r="H889" s="25"/>
      <c r="I889" s="25"/>
      <c r="J889" s="25"/>
      <c r="L889" s="25"/>
      <c r="M889" s="25"/>
      <c r="N889" s="25"/>
      <c r="O889" s="25"/>
      <c r="P889" s="25"/>
    </row>
    <row r="890" spans="1:16" ht="16.5" thickBot="1">
      <c r="A890" s="25"/>
      <c r="B890" s="25"/>
      <c r="C890" s="197"/>
      <c r="D890" s="25"/>
      <c r="E890" s="202"/>
      <c r="F890" s="25"/>
      <c r="G890" s="203"/>
      <c r="H890" s="25"/>
      <c r="I890" s="25"/>
      <c r="J890" s="25"/>
      <c r="L890" s="25"/>
      <c r="M890" s="25"/>
      <c r="N890" s="25"/>
      <c r="O890" s="25"/>
      <c r="P890" s="25"/>
    </row>
    <row r="891" spans="1:16" ht="16.5" thickBot="1">
      <c r="A891" s="25"/>
      <c r="B891" s="25"/>
      <c r="C891" s="197"/>
      <c r="D891" s="25"/>
      <c r="E891" s="202"/>
      <c r="F891" s="25"/>
      <c r="G891" s="203"/>
      <c r="H891" s="25"/>
      <c r="I891" s="25"/>
      <c r="J891" s="25"/>
      <c r="L891" s="25"/>
      <c r="M891" s="25"/>
      <c r="N891" s="25"/>
      <c r="O891" s="25"/>
      <c r="P891" s="25"/>
    </row>
    <row r="892" spans="1:16" ht="16.5" thickBot="1">
      <c r="A892" s="25"/>
      <c r="B892" s="25"/>
      <c r="C892" s="197"/>
      <c r="D892" s="25"/>
      <c r="E892" s="202"/>
      <c r="F892" s="25"/>
      <c r="G892" s="203"/>
      <c r="H892" s="25"/>
      <c r="I892" s="25"/>
      <c r="J892" s="25"/>
      <c r="L892" s="25"/>
      <c r="M892" s="25"/>
      <c r="N892" s="25"/>
      <c r="O892" s="25"/>
      <c r="P892" s="25"/>
    </row>
    <row r="893" spans="1:16" ht="16.5" thickBot="1">
      <c r="A893" s="25"/>
      <c r="B893" s="25"/>
      <c r="C893" s="197"/>
      <c r="D893" s="25"/>
      <c r="E893" s="202"/>
      <c r="F893" s="25"/>
      <c r="G893" s="203"/>
      <c r="H893" s="25"/>
      <c r="I893" s="25"/>
      <c r="J893" s="25"/>
      <c r="L893" s="25"/>
      <c r="M893" s="25"/>
      <c r="N893" s="25"/>
      <c r="O893" s="25"/>
      <c r="P893" s="25"/>
    </row>
    <row r="894" spans="1:16" ht="16.5" thickBot="1">
      <c r="A894" s="25"/>
      <c r="B894" s="25"/>
      <c r="C894" s="197"/>
      <c r="D894" s="25"/>
      <c r="E894" s="202"/>
      <c r="F894" s="25"/>
      <c r="G894" s="203"/>
      <c r="H894" s="25"/>
      <c r="I894" s="25"/>
      <c r="J894" s="25"/>
      <c r="L894" s="25"/>
      <c r="M894" s="25"/>
      <c r="N894" s="25"/>
      <c r="O894" s="25"/>
      <c r="P894" s="25"/>
    </row>
    <row r="895" spans="1:16" ht="16.5" thickBot="1">
      <c r="A895" s="25"/>
      <c r="B895" s="25"/>
      <c r="C895" s="197"/>
      <c r="D895" s="25"/>
      <c r="E895" s="202"/>
      <c r="F895" s="25"/>
      <c r="G895" s="203"/>
      <c r="H895" s="25"/>
      <c r="I895" s="25"/>
      <c r="J895" s="25"/>
      <c r="L895" s="25"/>
      <c r="M895" s="25"/>
      <c r="N895" s="25"/>
      <c r="O895" s="25"/>
      <c r="P895" s="25"/>
    </row>
    <row r="896" spans="1:16" ht="16.5" thickBot="1">
      <c r="A896" s="25"/>
      <c r="B896" s="25"/>
      <c r="C896" s="197"/>
      <c r="D896" s="25"/>
      <c r="E896" s="202"/>
      <c r="F896" s="25"/>
      <c r="G896" s="203"/>
      <c r="H896" s="25"/>
      <c r="I896" s="25"/>
      <c r="J896" s="25"/>
      <c r="L896" s="25"/>
      <c r="M896" s="25"/>
      <c r="N896" s="25"/>
      <c r="O896" s="25"/>
      <c r="P896" s="25"/>
    </row>
    <row r="897" spans="1:16" ht="16.5" thickBot="1">
      <c r="A897" s="25"/>
      <c r="B897" s="25"/>
      <c r="C897" s="197"/>
      <c r="D897" s="25"/>
      <c r="E897" s="202"/>
      <c r="F897" s="25"/>
      <c r="G897" s="203"/>
      <c r="H897" s="25"/>
      <c r="I897" s="25"/>
      <c r="J897" s="25"/>
      <c r="L897" s="25"/>
      <c r="M897" s="25"/>
      <c r="N897" s="25"/>
      <c r="O897" s="25"/>
      <c r="P897" s="25"/>
    </row>
    <row r="898" spans="1:16" ht="16.5" thickBot="1">
      <c r="A898" s="25"/>
      <c r="B898" s="25"/>
      <c r="C898" s="197"/>
      <c r="D898" s="25"/>
      <c r="E898" s="202"/>
      <c r="F898" s="25"/>
      <c r="G898" s="203"/>
      <c r="H898" s="25"/>
      <c r="I898" s="25"/>
      <c r="J898" s="25"/>
      <c r="L898" s="25"/>
      <c r="M898" s="25"/>
      <c r="N898" s="25"/>
      <c r="O898" s="25"/>
      <c r="P898" s="25"/>
    </row>
    <row r="899" spans="1:16" ht="16.5" thickBot="1">
      <c r="A899" s="25"/>
      <c r="B899" s="25"/>
      <c r="C899" s="197"/>
      <c r="D899" s="25"/>
      <c r="E899" s="202"/>
      <c r="F899" s="25"/>
      <c r="G899" s="203"/>
      <c r="H899" s="25"/>
      <c r="I899" s="25"/>
      <c r="J899" s="25"/>
      <c r="L899" s="25"/>
      <c r="M899" s="25"/>
      <c r="N899" s="25"/>
      <c r="O899" s="25"/>
      <c r="P899" s="25"/>
    </row>
    <row r="900" spans="1:16" ht="16.5" thickBot="1">
      <c r="A900" s="25"/>
      <c r="B900" s="25"/>
      <c r="C900" s="197"/>
      <c r="D900" s="25"/>
      <c r="E900" s="202"/>
      <c r="F900" s="25"/>
      <c r="G900" s="203"/>
      <c r="H900" s="25"/>
      <c r="I900" s="25"/>
      <c r="J900" s="25"/>
      <c r="L900" s="25"/>
      <c r="M900" s="25"/>
      <c r="N900" s="25"/>
      <c r="O900" s="25"/>
      <c r="P900" s="25"/>
    </row>
    <row r="901" spans="1:16" ht="16.5" thickBot="1">
      <c r="A901" s="25"/>
      <c r="B901" s="25"/>
      <c r="C901" s="197"/>
      <c r="D901" s="25"/>
      <c r="E901" s="202"/>
      <c r="F901" s="25"/>
      <c r="G901" s="203"/>
      <c r="H901" s="25"/>
      <c r="I901" s="25"/>
      <c r="J901" s="25"/>
      <c r="L901" s="25"/>
      <c r="M901" s="25"/>
      <c r="N901" s="25"/>
      <c r="O901" s="25"/>
      <c r="P901" s="25"/>
    </row>
    <row r="902" spans="1:16" ht="16.5" thickBot="1">
      <c r="A902" s="25"/>
      <c r="B902" s="25"/>
      <c r="C902" s="197"/>
      <c r="D902" s="25"/>
      <c r="E902" s="202"/>
      <c r="F902" s="25"/>
      <c r="G902" s="203"/>
      <c r="H902" s="25"/>
      <c r="I902" s="25"/>
      <c r="J902" s="25"/>
      <c r="L902" s="25"/>
      <c r="M902" s="25"/>
      <c r="N902" s="25"/>
      <c r="O902" s="25"/>
      <c r="P902" s="25"/>
    </row>
    <row r="903" spans="1:16" ht="16.5" thickBot="1">
      <c r="A903" s="25"/>
      <c r="B903" s="25"/>
      <c r="C903" s="197"/>
      <c r="D903" s="25"/>
      <c r="E903" s="202"/>
      <c r="F903" s="25"/>
      <c r="G903" s="203"/>
      <c r="H903" s="25"/>
      <c r="I903" s="25"/>
      <c r="J903" s="25"/>
      <c r="L903" s="25"/>
      <c r="M903" s="25"/>
      <c r="N903" s="25"/>
      <c r="O903" s="25"/>
      <c r="P903" s="25"/>
    </row>
    <row r="904" spans="1:16" ht="16.5" thickBot="1">
      <c r="A904" s="25"/>
      <c r="B904" s="25"/>
      <c r="C904" s="197"/>
      <c r="D904" s="25"/>
      <c r="E904" s="202"/>
      <c r="F904" s="25"/>
      <c r="G904" s="203"/>
      <c r="H904" s="25"/>
      <c r="I904" s="25"/>
      <c r="J904" s="25"/>
      <c r="L904" s="25"/>
      <c r="M904" s="25"/>
      <c r="N904" s="25"/>
      <c r="O904" s="25"/>
      <c r="P904" s="25"/>
    </row>
    <row r="905" spans="1:16" ht="16.5" thickBot="1">
      <c r="A905" s="25"/>
      <c r="B905" s="25"/>
      <c r="C905" s="197"/>
      <c r="D905" s="25"/>
      <c r="E905" s="202"/>
      <c r="F905" s="25"/>
      <c r="G905" s="203"/>
      <c r="H905" s="25"/>
      <c r="I905" s="25"/>
      <c r="J905" s="25"/>
      <c r="L905" s="25"/>
      <c r="M905" s="25"/>
      <c r="N905" s="25"/>
      <c r="O905" s="25"/>
      <c r="P905" s="25"/>
    </row>
    <row r="906" spans="1:16" ht="16.5" thickBot="1">
      <c r="A906" s="25"/>
      <c r="B906" s="25"/>
      <c r="C906" s="197"/>
      <c r="D906" s="25"/>
      <c r="E906" s="202"/>
      <c r="F906" s="25"/>
      <c r="G906" s="203"/>
      <c r="H906" s="25"/>
      <c r="I906" s="25"/>
      <c r="J906" s="25"/>
      <c r="L906" s="25"/>
      <c r="M906" s="25"/>
      <c r="N906" s="25"/>
      <c r="O906" s="25"/>
      <c r="P906" s="25"/>
    </row>
    <row r="907" spans="1:16" ht="16.5" thickBot="1">
      <c r="A907" s="25"/>
      <c r="B907" s="25"/>
      <c r="C907" s="197"/>
      <c r="D907" s="25"/>
      <c r="E907" s="202"/>
      <c r="F907" s="25"/>
      <c r="G907" s="203"/>
      <c r="H907" s="25"/>
      <c r="I907" s="25"/>
      <c r="J907" s="25"/>
      <c r="L907" s="25"/>
      <c r="M907" s="25"/>
      <c r="N907" s="25"/>
      <c r="O907" s="25"/>
      <c r="P907" s="25"/>
    </row>
    <row r="908" spans="1:16" ht="16.5" thickBot="1">
      <c r="A908" s="25"/>
      <c r="B908" s="25"/>
      <c r="C908" s="197"/>
      <c r="D908" s="25"/>
      <c r="E908" s="202"/>
      <c r="F908" s="25"/>
      <c r="G908" s="203"/>
      <c r="H908" s="25"/>
      <c r="I908" s="25"/>
      <c r="J908" s="25"/>
      <c r="L908" s="25"/>
      <c r="M908" s="25"/>
      <c r="N908" s="25"/>
      <c r="O908" s="25"/>
      <c r="P908" s="25"/>
    </row>
    <row r="909" spans="1:16" ht="16.5" thickBot="1">
      <c r="A909" s="25"/>
      <c r="B909" s="25"/>
      <c r="C909" s="197"/>
      <c r="D909" s="25"/>
      <c r="E909" s="202"/>
      <c r="F909" s="25"/>
      <c r="G909" s="203"/>
      <c r="H909" s="25"/>
      <c r="I909" s="25"/>
      <c r="J909" s="25"/>
      <c r="L909" s="25"/>
      <c r="M909" s="25"/>
      <c r="N909" s="25"/>
      <c r="O909" s="25"/>
      <c r="P909" s="25"/>
    </row>
    <row r="910" spans="1:16" ht="16.5" thickBot="1">
      <c r="A910" s="25"/>
      <c r="B910" s="25"/>
      <c r="C910" s="197"/>
      <c r="D910" s="25"/>
      <c r="E910" s="202"/>
      <c r="F910" s="25"/>
      <c r="G910" s="203"/>
      <c r="H910" s="25"/>
      <c r="I910" s="25"/>
      <c r="J910" s="25"/>
      <c r="L910" s="25"/>
      <c r="M910" s="25"/>
      <c r="N910" s="25"/>
      <c r="O910" s="25"/>
      <c r="P910" s="25"/>
    </row>
    <row r="911" spans="1:16" ht="16.5" thickBot="1">
      <c r="A911" s="25"/>
      <c r="B911" s="25"/>
      <c r="C911" s="197"/>
      <c r="D911" s="25"/>
      <c r="E911" s="202"/>
      <c r="F911" s="25"/>
      <c r="G911" s="203"/>
      <c r="H911" s="25"/>
      <c r="I911" s="25"/>
      <c r="J911" s="25"/>
      <c r="L911" s="25"/>
      <c r="M911" s="25"/>
      <c r="N911" s="25"/>
      <c r="O911" s="25"/>
      <c r="P911" s="25"/>
    </row>
    <row r="912" spans="1:16" ht="16.5" thickBot="1">
      <c r="A912" s="25"/>
      <c r="B912" s="25"/>
      <c r="C912" s="197"/>
      <c r="D912" s="25"/>
      <c r="E912" s="202"/>
      <c r="F912" s="25"/>
      <c r="G912" s="203"/>
      <c r="H912" s="25"/>
      <c r="I912" s="25"/>
      <c r="J912" s="25"/>
      <c r="L912" s="25"/>
      <c r="M912" s="25"/>
      <c r="N912" s="25"/>
      <c r="O912" s="25"/>
      <c r="P912" s="25"/>
    </row>
    <row r="913" spans="1:16" ht="16.5" thickBot="1">
      <c r="A913" s="25"/>
      <c r="B913" s="25"/>
      <c r="C913" s="197"/>
      <c r="D913" s="25"/>
      <c r="E913" s="202"/>
      <c r="F913" s="25"/>
      <c r="G913" s="203"/>
      <c r="H913" s="25"/>
      <c r="I913" s="25"/>
      <c r="J913" s="25"/>
      <c r="L913" s="25"/>
      <c r="M913" s="25"/>
      <c r="N913" s="25"/>
      <c r="O913" s="25"/>
      <c r="P913" s="25"/>
    </row>
    <row r="914" spans="1:16" ht="16.5" thickBot="1">
      <c r="A914" s="25"/>
      <c r="B914" s="25"/>
      <c r="C914" s="197"/>
      <c r="D914" s="25"/>
      <c r="E914" s="202"/>
      <c r="F914" s="25"/>
      <c r="G914" s="203"/>
      <c r="H914" s="25"/>
      <c r="I914" s="25"/>
      <c r="J914" s="25"/>
      <c r="L914" s="25"/>
      <c r="M914" s="25"/>
      <c r="N914" s="25"/>
      <c r="O914" s="25"/>
      <c r="P914" s="25"/>
    </row>
    <row r="915" spans="1:16" ht="16.5" thickBot="1">
      <c r="A915" s="25"/>
      <c r="B915" s="25"/>
      <c r="C915" s="197"/>
      <c r="D915" s="25"/>
      <c r="E915" s="202"/>
      <c r="F915" s="25"/>
      <c r="G915" s="203"/>
      <c r="H915" s="25"/>
      <c r="I915" s="25"/>
      <c r="J915" s="25"/>
      <c r="L915" s="25"/>
      <c r="M915" s="25"/>
      <c r="N915" s="25"/>
      <c r="O915" s="25"/>
      <c r="P915" s="25"/>
    </row>
    <row r="916" spans="1:16" ht="16.5" thickBot="1">
      <c r="A916" s="25"/>
      <c r="B916" s="25"/>
      <c r="C916" s="197"/>
      <c r="D916" s="25"/>
      <c r="E916" s="202"/>
      <c r="F916" s="25"/>
      <c r="G916" s="203"/>
      <c r="H916" s="25"/>
      <c r="I916" s="25"/>
      <c r="J916" s="25"/>
      <c r="L916" s="25"/>
      <c r="M916" s="25"/>
      <c r="N916" s="25"/>
      <c r="O916" s="25"/>
      <c r="P916" s="25"/>
    </row>
    <row r="917" spans="1:16" ht="16.5" thickBot="1">
      <c r="A917" s="25"/>
      <c r="B917" s="25"/>
      <c r="C917" s="197"/>
      <c r="D917" s="25"/>
      <c r="E917" s="202"/>
      <c r="F917" s="25"/>
      <c r="G917" s="203"/>
      <c r="H917" s="25"/>
      <c r="I917" s="25"/>
      <c r="J917" s="25"/>
      <c r="L917" s="25"/>
      <c r="M917" s="25"/>
      <c r="N917" s="25"/>
      <c r="O917" s="25"/>
      <c r="P917" s="25"/>
    </row>
    <row r="918" spans="1:16" ht="16.5" thickBot="1">
      <c r="A918" s="25"/>
      <c r="B918" s="25"/>
      <c r="C918" s="197"/>
      <c r="D918" s="25"/>
      <c r="E918" s="202"/>
      <c r="F918" s="25"/>
      <c r="G918" s="203"/>
      <c r="H918" s="25"/>
      <c r="I918" s="25"/>
      <c r="J918" s="25"/>
      <c r="L918" s="25"/>
      <c r="M918" s="25"/>
      <c r="N918" s="25"/>
      <c r="O918" s="25"/>
      <c r="P918" s="25"/>
    </row>
    <row r="919" spans="1:16" ht="16.5" thickBot="1">
      <c r="A919" s="25"/>
      <c r="B919" s="25"/>
      <c r="C919" s="197"/>
      <c r="D919" s="25"/>
      <c r="E919" s="202"/>
      <c r="F919" s="25"/>
      <c r="G919" s="203"/>
      <c r="H919" s="25"/>
      <c r="I919" s="25"/>
      <c r="J919" s="25"/>
      <c r="L919" s="25"/>
      <c r="M919" s="25"/>
      <c r="N919" s="25"/>
      <c r="O919" s="25"/>
      <c r="P919" s="25"/>
    </row>
    <row r="920" spans="1:16" ht="16.5" thickBot="1">
      <c r="A920" s="25"/>
      <c r="B920" s="25"/>
      <c r="C920" s="197"/>
      <c r="D920" s="25"/>
      <c r="E920" s="202"/>
      <c r="F920" s="25"/>
      <c r="G920" s="203"/>
      <c r="H920" s="25"/>
      <c r="I920" s="25"/>
      <c r="J920" s="25"/>
      <c r="L920" s="25"/>
      <c r="M920" s="25"/>
      <c r="N920" s="25"/>
      <c r="O920" s="25"/>
      <c r="P920" s="25"/>
    </row>
    <row r="921" spans="1:16" ht="16.5" thickBot="1">
      <c r="A921" s="25"/>
      <c r="B921" s="25"/>
      <c r="C921" s="197"/>
      <c r="D921" s="25"/>
      <c r="E921" s="202"/>
      <c r="F921" s="25"/>
      <c r="G921" s="203"/>
      <c r="H921" s="25"/>
      <c r="I921" s="25"/>
      <c r="J921" s="25"/>
      <c r="L921" s="25"/>
      <c r="M921" s="25"/>
      <c r="N921" s="25"/>
      <c r="O921" s="25"/>
      <c r="P921" s="25"/>
    </row>
    <row r="922" spans="1:16" ht="16.5" thickBot="1">
      <c r="A922" s="25"/>
      <c r="B922" s="25"/>
      <c r="C922" s="197"/>
      <c r="D922" s="25"/>
      <c r="E922" s="202"/>
      <c r="F922" s="25"/>
      <c r="G922" s="203"/>
      <c r="H922" s="25"/>
      <c r="I922" s="25"/>
      <c r="J922" s="25"/>
      <c r="L922" s="25"/>
      <c r="M922" s="25"/>
      <c r="N922" s="25"/>
      <c r="O922" s="25"/>
      <c r="P922" s="25"/>
    </row>
    <row r="923" spans="1:16" ht="16.5" thickBot="1">
      <c r="A923" s="25"/>
      <c r="B923" s="25"/>
      <c r="C923" s="197"/>
      <c r="D923" s="25"/>
      <c r="E923" s="202"/>
      <c r="F923" s="25"/>
      <c r="G923" s="203"/>
      <c r="H923" s="25"/>
      <c r="I923" s="25"/>
      <c r="J923" s="25"/>
      <c r="L923" s="25"/>
      <c r="M923" s="25"/>
      <c r="N923" s="25"/>
      <c r="O923" s="25"/>
      <c r="P923" s="25"/>
    </row>
    <row r="924" spans="1:16" ht="16.5" thickBot="1">
      <c r="A924" s="25"/>
      <c r="B924" s="25"/>
      <c r="C924" s="197"/>
      <c r="D924" s="25"/>
      <c r="E924" s="202"/>
      <c r="F924" s="25"/>
      <c r="G924" s="203"/>
      <c r="H924" s="25"/>
      <c r="I924" s="25"/>
      <c r="J924" s="25"/>
      <c r="L924" s="25"/>
      <c r="M924" s="25"/>
      <c r="N924" s="25"/>
      <c r="O924" s="25"/>
      <c r="P924" s="25"/>
    </row>
    <row r="925" spans="1:16" ht="16.5" thickBot="1">
      <c r="A925" s="25"/>
      <c r="B925" s="25"/>
      <c r="C925" s="197"/>
      <c r="D925" s="25"/>
      <c r="E925" s="202"/>
      <c r="F925" s="25"/>
      <c r="G925" s="203"/>
      <c r="H925" s="25"/>
      <c r="I925" s="25"/>
      <c r="J925" s="25"/>
      <c r="L925" s="25"/>
      <c r="M925" s="25"/>
      <c r="N925" s="25"/>
      <c r="O925" s="25"/>
      <c r="P925" s="25"/>
    </row>
    <row r="926" spans="1:16" ht="16.5" thickBot="1">
      <c r="A926" s="25"/>
      <c r="B926" s="25"/>
      <c r="C926" s="197"/>
      <c r="D926" s="25"/>
      <c r="E926" s="202"/>
      <c r="F926" s="25"/>
      <c r="G926" s="203"/>
      <c r="H926" s="25"/>
      <c r="I926" s="25"/>
      <c r="J926" s="25"/>
      <c r="L926" s="25"/>
      <c r="M926" s="25"/>
      <c r="N926" s="25"/>
      <c r="O926" s="25"/>
      <c r="P926" s="25"/>
    </row>
    <row r="927" spans="1:16" ht="16.5" thickBot="1">
      <c r="A927" s="25"/>
      <c r="B927" s="25"/>
      <c r="C927" s="197"/>
      <c r="D927" s="25"/>
      <c r="E927" s="202"/>
      <c r="F927" s="25"/>
      <c r="G927" s="203"/>
      <c r="H927" s="25"/>
      <c r="I927" s="25"/>
      <c r="J927" s="25"/>
      <c r="L927" s="25"/>
      <c r="M927" s="25"/>
      <c r="N927" s="25"/>
      <c r="O927" s="25"/>
      <c r="P927" s="25"/>
    </row>
    <row r="928" spans="1:16" ht="16.5" thickBot="1">
      <c r="A928" s="25"/>
      <c r="B928" s="25"/>
      <c r="C928" s="197"/>
      <c r="D928" s="25"/>
      <c r="E928" s="202"/>
      <c r="F928" s="25"/>
      <c r="G928" s="203"/>
      <c r="H928" s="25"/>
      <c r="I928" s="25"/>
      <c r="J928" s="25"/>
      <c r="L928" s="25"/>
      <c r="M928" s="25"/>
      <c r="N928" s="25"/>
      <c r="O928" s="25"/>
      <c r="P928" s="25"/>
    </row>
    <row r="929" spans="1:16" ht="16.5" thickBot="1">
      <c r="A929" s="25"/>
      <c r="B929" s="25"/>
      <c r="C929" s="197"/>
      <c r="D929" s="25"/>
      <c r="E929" s="202"/>
      <c r="F929" s="25"/>
      <c r="G929" s="203"/>
      <c r="H929" s="25"/>
      <c r="I929" s="25"/>
      <c r="J929" s="25"/>
      <c r="L929" s="25"/>
      <c r="M929" s="25"/>
      <c r="N929" s="25"/>
      <c r="O929" s="25"/>
      <c r="P929" s="25"/>
    </row>
    <row r="930" spans="1:16" ht="16.5" thickBot="1">
      <c r="A930" s="25"/>
      <c r="B930" s="25"/>
      <c r="C930" s="197"/>
      <c r="D930" s="25"/>
      <c r="E930" s="202"/>
      <c r="F930" s="25"/>
      <c r="G930" s="203"/>
      <c r="H930" s="25"/>
      <c r="I930" s="25"/>
      <c r="J930" s="25"/>
      <c r="L930" s="25"/>
      <c r="M930" s="25"/>
      <c r="N930" s="25"/>
      <c r="O930" s="25"/>
      <c r="P930" s="25"/>
    </row>
    <row r="931" spans="1:16" ht="16.5" thickBot="1">
      <c r="A931" s="25"/>
      <c r="B931" s="25"/>
      <c r="C931" s="197"/>
      <c r="D931" s="25"/>
      <c r="E931" s="202"/>
      <c r="F931" s="25"/>
      <c r="G931" s="203"/>
      <c r="H931" s="25"/>
      <c r="I931" s="25"/>
      <c r="J931" s="25"/>
      <c r="L931" s="25"/>
      <c r="M931" s="25"/>
      <c r="N931" s="25"/>
      <c r="O931" s="25"/>
      <c r="P931" s="25"/>
    </row>
    <row r="932" spans="1:16" ht="16.5" thickBot="1">
      <c r="A932" s="25"/>
      <c r="B932" s="25"/>
      <c r="C932" s="197"/>
      <c r="D932" s="25"/>
      <c r="E932" s="202"/>
      <c r="F932" s="25"/>
      <c r="G932" s="203"/>
      <c r="H932" s="25"/>
      <c r="I932" s="25"/>
      <c r="J932" s="25"/>
      <c r="L932" s="25"/>
      <c r="M932" s="25"/>
      <c r="N932" s="25"/>
      <c r="O932" s="25"/>
      <c r="P932" s="25"/>
    </row>
    <row r="933" spans="1:16" ht="16.5" thickBot="1">
      <c r="A933" s="25"/>
      <c r="B933" s="25"/>
      <c r="C933" s="197"/>
      <c r="D933" s="25"/>
      <c r="E933" s="202"/>
      <c r="F933" s="25"/>
      <c r="G933" s="203"/>
      <c r="H933" s="25"/>
      <c r="I933" s="25"/>
      <c r="J933" s="25"/>
      <c r="L933" s="25"/>
      <c r="M933" s="25"/>
      <c r="N933" s="25"/>
      <c r="O933" s="25"/>
      <c r="P933" s="25"/>
    </row>
    <row r="934" spans="1:16" ht="16.5" thickBot="1">
      <c r="A934" s="25"/>
      <c r="B934" s="25"/>
      <c r="C934" s="197"/>
      <c r="D934" s="25"/>
      <c r="E934" s="202"/>
      <c r="F934" s="25"/>
      <c r="G934" s="203"/>
      <c r="H934" s="25"/>
      <c r="I934" s="25"/>
      <c r="J934" s="25"/>
      <c r="L934" s="25"/>
      <c r="M934" s="25"/>
      <c r="N934" s="25"/>
      <c r="O934" s="25"/>
      <c r="P934" s="25"/>
    </row>
    <row r="935" spans="1:16" ht="16.5" thickBot="1">
      <c r="A935" s="25"/>
      <c r="B935" s="25"/>
      <c r="C935" s="197"/>
      <c r="D935" s="25"/>
      <c r="E935" s="202"/>
      <c r="F935" s="25"/>
      <c r="G935" s="203"/>
      <c r="H935" s="25"/>
      <c r="I935" s="25"/>
      <c r="J935" s="25"/>
      <c r="L935" s="25"/>
      <c r="M935" s="25"/>
      <c r="N935" s="25"/>
      <c r="O935" s="25"/>
      <c r="P935" s="25"/>
    </row>
    <row r="936" spans="1:16" ht="16.5" thickBot="1">
      <c r="A936" s="25"/>
      <c r="B936" s="25"/>
      <c r="C936" s="197"/>
      <c r="D936" s="25"/>
      <c r="E936" s="202"/>
      <c r="F936" s="25"/>
      <c r="G936" s="203"/>
      <c r="H936" s="25"/>
      <c r="I936" s="25"/>
      <c r="J936" s="25"/>
      <c r="L936" s="25"/>
      <c r="M936" s="25"/>
      <c r="N936" s="25"/>
      <c r="O936" s="25"/>
      <c r="P936" s="25"/>
    </row>
    <row r="937" spans="1:16" ht="16.5" thickBot="1">
      <c r="A937" s="25"/>
      <c r="B937" s="25"/>
      <c r="C937" s="197"/>
      <c r="D937" s="25"/>
      <c r="E937" s="202"/>
      <c r="F937" s="25"/>
      <c r="G937" s="203"/>
      <c r="H937" s="25"/>
      <c r="I937" s="25"/>
      <c r="J937" s="25"/>
      <c r="L937" s="25"/>
      <c r="M937" s="25"/>
      <c r="N937" s="25"/>
      <c r="O937" s="25"/>
      <c r="P937" s="25"/>
    </row>
    <row r="938" spans="1:16" ht="16.5" thickBot="1">
      <c r="A938" s="25"/>
      <c r="B938" s="25"/>
      <c r="C938" s="197"/>
      <c r="D938" s="25"/>
      <c r="E938" s="202"/>
      <c r="F938" s="25"/>
      <c r="G938" s="203"/>
      <c r="H938" s="25"/>
      <c r="I938" s="25"/>
      <c r="J938" s="25"/>
      <c r="L938" s="25"/>
      <c r="M938" s="25"/>
      <c r="N938" s="25"/>
      <c r="O938" s="25"/>
      <c r="P938" s="25"/>
    </row>
    <row r="939" spans="1:16" ht="16.5" thickBot="1">
      <c r="A939" s="25"/>
      <c r="B939" s="25"/>
      <c r="C939" s="197"/>
      <c r="D939" s="25"/>
      <c r="E939" s="202"/>
      <c r="F939" s="25"/>
      <c r="G939" s="203"/>
      <c r="H939" s="25"/>
      <c r="I939" s="25"/>
      <c r="J939" s="25"/>
      <c r="L939" s="25"/>
      <c r="M939" s="25"/>
      <c r="N939" s="25"/>
      <c r="O939" s="25"/>
      <c r="P939" s="25"/>
    </row>
    <row r="940" spans="1:16" ht="16.5" thickBot="1">
      <c r="A940" s="25"/>
      <c r="B940" s="25"/>
      <c r="C940" s="197"/>
      <c r="D940" s="25"/>
      <c r="E940" s="202"/>
      <c r="F940" s="25"/>
      <c r="G940" s="203"/>
      <c r="H940" s="25"/>
      <c r="I940" s="25"/>
      <c r="J940" s="25"/>
      <c r="L940" s="25"/>
      <c r="M940" s="25"/>
      <c r="N940" s="25"/>
      <c r="O940" s="25"/>
      <c r="P940" s="25"/>
    </row>
    <row r="941" spans="1:16" ht="16.5" thickBot="1">
      <c r="A941" s="25"/>
      <c r="B941" s="25"/>
      <c r="C941" s="197"/>
      <c r="D941" s="25"/>
      <c r="E941" s="202"/>
      <c r="F941" s="25"/>
      <c r="G941" s="203"/>
      <c r="H941" s="25"/>
      <c r="I941" s="25"/>
      <c r="J941" s="25"/>
      <c r="L941" s="25"/>
      <c r="M941" s="25"/>
      <c r="N941" s="25"/>
      <c r="O941" s="25"/>
      <c r="P941" s="25"/>
    </row>
    <row r="942" spans="1:16" ht="16.5" thickBot="1">
      <c r="A942" s="25"/>
      <c r="B942" s="25"/>
      <c r="C942" s="197"/>
      <c r="D942" s="25"/>
      <c r="E942" s="202"/>
      <c r="F942" s="25"/>
      <c r="G942" s="203"/>
      <c r="H942" s="25"/>
      <c r="I942" s="25"/>
      <c r="J942" s="25"/>
      <c r="L942" s="25"/>
      <c r="M942" s="25"/>
      <c r="N942" s="25"/>
      <c r="O942" s="25"/>
      <c r="P942" s="25"/>
    </row>
    <row r="943" spans="1:16" ht="16.5" thickBot="1">
      <c r="A943" s="25"/>
      <c r="B943" s="25"/>
      <c r="C943" s="197"/>
      <c r="D943" s="25"/>
      <c r="E943" s="202"/>
      <c r="F943" s="25"/>
      <c r="G943" s="203"/>
      <c r="H943" s="25"/>
      <c r="I943" s="25"/>
      <c r="J943" s="25"/>
      <c r="L943" s="25"/>
      <c r="M943" s="25"/>
      <c r="N943" s="25"/>
      <c r="O943" s="25"/>
      <c r="P943" s="25"/>
    </row>
    <row r="944" spans="1:16" ht="16.5" thickBot="1">
      <c r="A944" s="25"/>
      <c r="B944" s="25"/>
      <c r="C944" s="197"/>
      <c r="D944" s="25"/>
      <c r="E944" s="202"/>
      <c r="F944" s="25"/>
      <c r="G944" s="203"/>
      <c r="H944" s="25"/>
      <c r="I944" s="25"/>
      <c r="J944" s="25"/>
      <c r="L944" s="25"/>
      <c r="M944" s="25"/>
      <c r="N944" s="25"/>
      <c r="O944" s="25"/>
      <c r="P944" s="25"/>
    </row>
    <row r="945" spans="1:16" ht="16.5" thickBot="1">
      <c r="A945" s="25"/>
      <c r="B945" s="25"/>
      <c r="C945" s="197"/>
      <c r="D945" s="25"/>
      <c r="E945" s="202"/>
      <c r="F945" s="25"/>
      <c r="G945" s="203"/>
      <c r="H945" s="25"/>
      <c r="I945" s="25"/>
      <c r="J945" s="25"/>
      <c r="L945" s="25"/>
      <c r="M945" s="25"/>
      <c r="N945" s="25"/>
      <c r="O945" s="25"/>
      <c r="P945" s="25"/>
    </row>
    <row r="946" spans="1:16" ht="16.5" thickBot="1">
      <c r="A946" s="25"/>
      <c r="B946" s="25"/>
      <c r="C946" s="197"/>
      <c r="D946" s="25"/>
      <c r="E946" s="202"/>
      <c r="F946" s="25"/>
      <c r="G946" s="203"/>
      <c r="H946" s="25"/>
      <c r="I946" s="25"/>
      <c r="J946" s="25"/>
      <c r="L946" s="25"/>
      <c r="M946" s="25"/>
      <c r="N946" s="25"/>
      <c r="O946" s="25"/>
      <c r="P946" s="25"/>
    </row>
    <row r="947" spans="1:16" ht="16.5" thickBot="1">
      <c r="A947" s="25"/>
      <c r="B947" s="25"/>
      <c r="C947" s="197"/>
      <c r="D947" s="25"/>
      <c r="E947" s="202"/>
      <c r="F947" s="25"/>
      <c r="G947" s="203"/>
      <c r="H947" s="25"/>
      <c r="I947" s="25"/>
      <c r="J947" s="25"/>
      <c r="L947" s="25"/>
      <c r="M947" s="25"/>
      <c r="N947" s="25"/>
      <c r="O947" s="25"/>
      <c r="P947" s="25"/>
    </row>
    <row r="948" spans="1:16" ht="16.5" thickBot="1">
      <c r="A948" s="25"/>
      <c r="B948" s="25"/>
      <c r="C948" s="197"/>
      <c r="D948" s="25"/>
      <c r="E948" s="202"/>
      <c r="F948" s="25"/>
      <c r="G948" s="203"/>
      <c r="H948" s="25"/>
      <c r="I948" s="25"/>
      <c r="J948" s="25"/>
      <c r="L948" s="25"/>
      <c r="M948" s="25"/>
      <c r="N948" s="25"/>
      <c r="O948" s="25"/>
      <c r="P948" s="25"/>
    </row>
    <row r="949" spans="1:16" ht="16.5" thickBot="1">
      <c r="A949" s="25"/>
      <c r="B949" s="25"/>
      <c r="C949" s="197"/>
      <c r="D949" s="25"/>
      <c r="E949" s="202"/>
      <c r="F949" s="25"/>
      <c r="G949" s="203"/>
      <c r="H949" s="25"/>
      <c r="I949" s="25"/>
      <c r="J949" s="25"/>
      <c r="L949" s="25"/>
      <c r="M949" s="25"/>
      <c r="N949" s="25"/>
      <c r="O949" s="25"/>
      <c r="P949" s="25"/>
    </row>
    <row r="950" spans="1:16" ht="16.5" thickBot="1">
      <c r="A950" s="25"/>
      <c r="B950" s="25"/>
      <c r="C950" s="197"/>
      <c r="D950" s="25"/>
      <c r="E950" s="202"/>
      <c r="F950" s="25"/>
      <c r="G950" s="203"/>
      <c r="H950" s="25"/>
      <c r="I950" s="25"/>
      <c r="J950" s="25"/>
      <c r="L950" s="25"/>
      <c r="M950" s="25"/>
      <c r="N950" s="25"/>
      <c r="O950" s="25"/>
      <c r="P950" s="25"/>
    </row>
    <row r="951" spans="1:16" ht="16.5" thickBot="1">
      <c r="A951" s="25"/>
      <c r="B951" s="25"/>
      <c r="C951" s="197"/>
      <c r="D951" s="25"/>
      <c r="E951" s="202"/>
      <c r="F951" s="25"/>
      <c r="G951" s="203"/>
      <c r="H951" s="25"/>
      <c r="I951" s="25"/>
      <c r="J951" s="25"/>
      <c r="L951" s="25"/>
      <c r="M951" s="25"/>
      <c r="N951" s="25"/>
      <c r="O951" s="25"/>
      <c r="P951" s="25"/>
    </row>
    <row r="952" spans="1:16" ht="16.5" thickBot="1">
      <c r="A952" s="25"/>
      <c r="B952" s="25"/>
      <c r="C952" s="197"/>
      <c r="D952" s="25"/>
      <c r="E952" s="202"/>
      <c r="F952" s="25"/>
      <c r="G952" s="203"/>
      <c r="H952" s="25"/>
      <c r="I952" s="25"/>
      <c r="J952" s="25"/>
      <c r="L952" s="25"/>
      <c r="M952" s="25"/>
      <c r="N952" s="25"/>
      <c r="O952" s="25"/>
      <c r="P952" s="25"/>
    </row>
    <row r="953" spans="1:16" ht="16.5" thickBot="1">
      <c r="A953" s="25"/>
      <c r="B953" s="25"/>
      <c r="C953" s="197"/>
      <c r="D953" s="25"/>
      <c r="E953" s="202"/>
      <c r="F953" s="25"/>
      <c r="G953" s="203"/>
      <c r="H953" s="25"/>
      <c r="I953" s="25"/>
      <c r="J953" s="25"/>
      <c r="L953" s="25"/>
      <c r="M953" s="25"/>
      <c r="N953" s="25"/>
      <c r="O953" s="25"/>
      <c r="P953" s="25"/>
    </row>
    <row r="954" spans="1:16" ht="16.5" thickBot="1">
      <c r="A954" s="25"/>
      <c r="B954" s="25"/>
      <c r="C954" s="197"/>
      <c r="D954" s="25"/>
      <c r="E954" s="202"/>
      <c r="F954" s="25"/>
      <c r="G954" s="203"/>
      <c r="H954" s="25"/>
      <c r="I954" s="25"/>
      <c r="J954" s="25"/>
      <c r="L954" s="25"/>
      <c r="M954" s="25"/>
      <c r="N954" s="25"/>
      <c r="O954" s="25"/>
      <c r="P954" s="25"/>
    </row>
    <row r="955" spans="1:16" ht="16.5" thickBot="1">
      <c r="A955" s="25"/>
      <c r="B955" s="25"/>
      <c r="C955" s="197"/>
      <c r="D955" s="25"/>
      <c r="E955" s="202"/>
      <c r="F955" s="25"/>
      <c r="G955" s="203"/>
      <c r="H955" s="25"/>
      <c r="I955" s="25"/>
      <c r="J955" s="25"/>
      <c r="L955" s="25"/>
      <c r="M955" s="25"/>
      <c r="N955" s="25"/>
      <c r="O955" s="25"/>
      <c r="P955" s="25"/>
    </row>
    <row r="956" spans="1:16" ht="16.5" thickBot="1">
      <c r="A956" s="25"/>
      <c r="B956" s="25"/>
      <c r="C956" s="197"/>
      <c r="D956" s="25"/>
      <c r="E956" s="202"/>
      <c r="F956" s="25"/>
      <c r="G956" s="203"/>
      <c r="H956" s="25"/>
      <c r="I956" s="25"/>
      <c r="J956" s="25"/>
      <c r="L956" s="25"/>
      <c r="M956" s="25"/>
      <c r="N956" s="25"/>
      <c r="O956" s="25"/>
      <c r="P956" s="25"/>
    </row>
    <row r="957" spans="1:16" ht="16.5" thickBot="1">
      <c r="A957" s="25"/>
      <c r="B957" s="25"/>
      <c r="C957" s="197"/>
      <c r="D957" s="25"/>
      <c r="E957" s="202"/>
      <c r="F957" s="25"/>
      <c r="G957" s="203"/>
      <c r="H957" s="25"/>
      <c r="I957" s="25"/>
      <c r="J957" s="25"/>
      <c r="L957" s="25"/>
      <c r="M957" s="25"/>
      <c r="N957" s="25"/>
      <c r="O957" s="25"/>
      <c r="P957" s="25"/>
    </row>
    <row r="958" spans="1:16" ht="16.5" thickBot="1">
      <c r="A958" s="25"/>
      <c r="B958" s="25"/>
      <c r="C958" s="197"/>
      <c r="D958" s="25"/>
      <c r="E958" s="202"/>
      <c r="F958" s="25"/>
      <c r="G958" s="203"/>
      <c r="H958" s="25"/>
      <c r="I958" s="25"/>
      <c r="J958" s="25"/>
      <c r="L958" s="25"/>
      <c r="M958" s="25"/>
      <c r="N958" s="25"/>
      <c r="O958" s="25"/>
      <c r="P958" s="25"/>
    </row>
    <row r="959" spans="1:16" ht="16.5" thickBot="1">
      <c r="A959" s="25"/>
      <c r="B959" s="25"/>
      <c r="C959" s="197"/>
      <c r="D959" s="25"/>
      <c r="E959" s="202"/>
      <c r="F959" s="25"/>
      <c r="G959" s="203"/>
      <c r="H959" s="25"/>
      <c r="I959" s="25"/>
      <c r="J959" s="25"/>
      <c r="L959" s="25"/>
      <c r="M959" s="25"/>
      <c r="N959" s="25"/>
      <c r="O959" s="25"/>
      <c r="P959" s="25"/>
    </row>
    <row r="960" spans="1:16" ht="16.5" thickBot="1">
      <c r="A960" s="25"/>
      <c r="B960" s="25"/>
      <c r="C960" s="197"/>
      <c r="D960" s="25"/>
      <c r="E960" s="202"/>
      <c r="F960" s="25"/>
      <c r="G960" s="203"/>
      <c r="H960" s="25"/>
      <c r="I960" s="25"/>
      <c r="J960" s="25"/>
      <c r="L960" s="25"/>
      <c r="M960" s="25"/>
      <c r="N960" s="25"/>
      <c r="O960" s="25"/>
      <c r="P960" s="25"/>
    </row>
    <row r="961" spans="1:16" ht="16.5" thickBot="1">
      <c r="A961" s="25"/>
      <c r="B961" s="25"/>
      <c r="C961" s="197"/>
      <c r="D961" s="25"/>
      <c r="E961" s="202"/>
      <c r="F961" s="25"/>
      <c r="G961" s="203"/>
      <c r="H961" s="25"/>
      <c r="I961" s="25"/>
      <c r="J961" s="25"/>
      <c r="L961" s="25"/>
      <c r="M961" s="25"/>
      <c r="N961" s="25"/>
      <c r="O961" s="25"/>
      <c r="P961" s="25"/>
    </row>
    <row r="962" spans="1:16" ht="16.5" thickBot="1">
      <c r="A962" s="25"/>
      <c r="B962" s="25"/>
      <c r="C962" s="197"/>
      <c r="D962" s="25"/>
      <c r="E962" s="202"/>
      <c r="F962" s="25"/>
      <c r="G962" s="203"/>
      <c r="H962" s="25"/>
      <c r="I962" s="25"/>
      <c r="J962" s="25"/>
      <c r="L962" s="25"/>
      <c r="M962" s="25"/>
      <c r="N962" s="25"/>
      <c r="O962" s="25"/>
      <c r="P962" s="25"/>
    </row>
    <row r="963" spans="1:16" ht="16.5" thickBot="1">
      <c r="A963" s="25"/>
      <c r="B963" s="25"/>
      <c r="C963" s="197"/>
      <c r="D963" s="25"/>
      <c r="E963" s="202"/>
      <c r="F963" s="25"/>
      <c r="G963" s="203"/>
      <c r="H963" s="25"/>
      <c r="I963" s="25"/>
      <c r="J963" s="25"/>
      <c r="L963" s="25"/>
      <c r="M963" s="25"/>
      <c r="N963" s="25"/>
      <c r="O963" s="25"/>
      <c r="P963" s="25"/>
    </row>
    <row r="964" spans="1:16" ht="16.5" thickBot="1">
      <c r="A964" s="25"/>
      <c r="B964" s="25"/>
      <c r="C964" s="197"/>
      <c r="D964" s="25"/>
      <c r="E964" s="202"/>
      <c r="F964" s="25"/>
      <c r="G964" s="203"/>
      <c r="H964" s="25"/>
      <c r="I964" s="25"/>
      <c r="J964" s="25"/>
      <c r="L964" s="25"/>
      <c r="M964" s="25"/>
      <c r="N964" s="25"/>
      <c r="O964" s="25"/>
      <c r="P964" s="25"/>
    </row>
    <row r="965" spans="1:16" ht="16.5" thickBot="1">
      <c r="A965" s="25"/>
      <c r="B965" s="25"/>
      <c r="C965" s="197"/>
      <c r="D965" s="25"/>
      <c r="E965" s="202"/>
      <c r="F965" s="25"/>
      <c r="G965" s="203"/>
      <c r="H965" s="25"/>
      <c r="I965" s="25"/>
      <c r="J965" s="25"/>
      <c r="L965" s="25"/>
      <c r="M965" s="25"/>
      <c r="N965" s="25"/>
      <c r="O965" s="25"/>
      <c r="P965" s="25"/>
    </row>
    <row r="966" spans="1:16" ht="16.5" thickBot="1">
      <c r="A966" s="25"/>
      <c r="B966" s="25"/>
      <c r="C966" s="197"/>
      <c r="D966" s="25"/>
      <c r="E966" s="202"/>
      <c r="F966" s="25"/>
      <c r="G966" s="203"/>
      <c r="H966" s="25"/>
      <c r="I966" s="25"/>
      <c r="J966" s="25"/>
      <c r="L966" s="25"/>
      <c r="M966" s="25"/>
      <c r="N966" s="25"/>
      <c r="O966" s="25"/>
      <c r="P966" s="25"/>
    </row>
    <row r="967" spans="1:16" ht="16.5" thickBot="1">
      <c r="A967" s="25"/>
      <c r="B967" s="25"/>
      <c r="C967" s="197"/>
      <c r="D967" s="25"/>
      <c r="E967" s="202"/>
      <c r="F967" s="25"/>
      <c r="G967" s="203"/>
      <c r="H967" s="25"/>
      <c r="I967" s="25"/>
      <c r="J967" s="25"/>
      <c r="L967" s="25"/>
      <c r="M967" s="25"/>
      <c r="N967" s="25"/>
      <c r="O967" s="25"/>
      <c r="P967" s="25"/>
    </row>
    <row r="968" spans="1:16" ht="16.5" thickBot="1">
      <c r="A968" s="25"/>
      <c r="B968" s="25"/>
      <c r="C968" s="197"/>
      <c r="D968" s="25"/>
      <c r="E968" s="202"/>
      <c r="F968" s="25"/>
      <c r="G968" s="203"/>
      <c r="H968" s="25"/>
      <c r="I968" s="25"/>
      <c r="J968" s="25"/>
      <c r="L968" s="25"/>
      <c r="M968" s="25"/>
      <c r="N968" s="25"/>
      <c r="O968" s="25"/>
      <c r="P968" s="25"/>
    </row>
    <row r="969" spans="1:16" ht="16.5" thickBot="1">
      <c r="A969" s="25"/>
      <c r="B969" s="25"/>
      <c r="C969" s="197"/>
      <c r="D969" s="25"/>
      <c r="E969" s="202"/>
      <c r="F969" s="25"/>
      <c r="G969" s="203"/>
      <c r="H969" s="25"/>
      <c r="I969" s="25"/>
      <c r="J969" s="25"/>
      <c r="L969" s="25"/>
      <c r="M969" s="25"/>
      <c r="N969" s="25"/>
      <c r="O969" s="25"/>
      <c r="P969" s="25"/>
    </row>
    <row r="970" spans="1:16" ht="16.5" thickBot="1">
      <c r="A970" s="25"/>
      <c r="B970" s="25"/>
      <c r="C970" s="197"/>
      <c r="D970" s="25"/>
      <c r="E970" s="202"/>
      <c r="F970" s="25"/>
      <c r="G970" s="203"/>
      <c r="H970" s="25"/>
      <c r="I970" s="25"/>
      <c r="J970" s="25"/>
      <c r="L970" s="25"/>
      <c r="M970" s="25"/>
      <c r="N970" s="25"/>
      <c r="O970" s="25"/>
      <c r="P970" s="25"/>
    </row>
    <row r="971" spans="1:16" ht="16.5" thickBot="1">
      <c r="A971" s="25"/>
      <c r="B971" s="25"/>
      <c r="C971" s="197"/>
      <c r="D971" s="25"/>
      <c r="E971" s="202"/>
      <c r="F971" s="25"/>
      <c r="G971" s="203"/>
      <c r="H971" s="25"/>
      <c r="I971" s="25"/>
      <c r="J971" s="25"/>
      <c r="L971" s="25"/>
      <c r="M971" s="25"/>
      <c r="N971" s="25"/>
      <c r="O971" s="25"/>
      <c r="P971" s="25"/>
    </row>
    <row r="972" spans="1:16" ht="16.5" thickBot="1">
      <c r="A972" s="25"/>
      <c r="B972" s="25"/>
      <c r="C972" s="197"/>
      <c r="D972" s="25"/>
      <c r="E972" s="202"/>
      <c r="F972" s="25"/>
      <c r="G972" s="203"/>
      <c r="H972" s="25"/>
      <c r="I972" s="25"/>
      <c r="J972" s="25"/>
      <c r="L972" s="25"/>
      <c r="M972" s="25"/>
      <c r="N972" s="25"/>
      <c r="O972" s="25"/>
      <c r="P972" s="25"/>
    </row>
    <row r="973" spans="1:16" ht="16.5" thickBot="1">
      <c r="A973" s="25"/>
      <c r="B973" s="25"/>
      <c r="C973" s="197"/>
      <c r="D973" s="25"/>
      <c r="E973" s="202"/>
      <c r="F973" s="25"/>
      <c r="G973" s="203"/>
      <c r="H973" s="25"/>
      <c r="I973" s="25"/>
      <c r="J973" s="25"/>
      <c r="L973" s="25"/>
      <c r="M973" s="25"/>
      <c r="N973" s="25"/>
      <c r="O973" s="25"/>
      <c r="P973" s="25"/>
    </row>
    <row r="974" spans="1:16" ht="16.5" thickBot="1">
      <c r="A974" s="25"/>
      <c r="B974" s="25"/>
      <c r="C974" s="197"/>
      <c r="D974" s="25"/>
      <c r="E974" s="202"/>
      <c r="F974" s="25"/>
      <c r="G974" s="203"/>
      <c r="H974" s="25"/>
      <c r="I974" s="25"/>
      <c r="J974" s="25"/>
      <c r="L974" s="25"/>
      <c r="M974" s="25"/>
      <c r="N974" s="25"/>
      <c r="O974" s="25"/>
      <c r="P974" s="25"/>
    </row>
    <row r="975" spans="1:16" ht="16.5" thickBot="1">
      <c r="A975" s="25"/>
      <c r="B975" s="25"/>
      <c r="C975" s="197"/>
      <c r="D975" s="25"/>
      <c r="E975" s="202"/>
      <c r="F975" s="25"/>
      <c r="G975" s="203"/>
      <c r="H975" s="25"/>
      <c r="I975" s="25"/>
      <c r="J975" s="25"/>
      <c r="L975" s="25"/>
      <c r="M975" s="25"/>
      <c r="N975" s="25"/>
      <c r="O975" s="25"/>
      <c r="P975" s="25"/>
    </row>
    <row r="976" spans="1:16" ht="16.5" thickBot="1">
      <c r="A976" s="25"/>
      <c r="B976" s="25"/>
      <c r="C976" s="197"/>
      <c r="D976" s="25"/>
      <c r="E976" s="202"/>
      <c r="F976" s="25"/>
      <c r="G976" s="203"/>
      <c r="H976" s="25"/>
      <c r="I976" s="25"/>
      <c r="J976" s="25"/>
      <c r="L976" s="25"/>
      <c r="M976" s="25"/>
      <c r="N976" s="25"/>
      <c r="O976" s="25"/>
      <c r="P976" s="25"/>
    </row>
    <row r="977" spans="1:16" ht="16.5" thickBot="1">
      <c r="A977" s="25"/>
      <c r="B977" s="25"/>
      <c r="C977" s="197"/>
      <c r="D977" s="25"/>
      <c r="E977" s="202"/>
      <c r="F977" s="25"/>
      <c r="G977" s="203"/>
      <c r="H977" s="25"/>
      <c r="I977" s="25"/>
      <c r="J977" s="25"/>
      <c r="L977" s="25"/>
      <c r="M977" s="25"/>
      <c r="N977" s="25"/>
      <c r="O977" s="25"/>
      <c r="P977" s="25"/>
    </row>
    <row r="978" spans="1:16" ht="16.5" thickBot="1">
      <c r="A978" s="25"/>
      <c r="B978" s="25"/>
      <c r="C978" s="197"/>
      <c r="D978" s="25"/>
      <c r="E978" s="202"/>
      <c r="F978" s="25"/>
      <c r="G978" s="203"/>
      <c r="H978" s="25"/>
      <c r="I978" s="25"/>
      <c r="J978" s="25"/>
      <c r="L978" s="25"/>
      <c r="M978" s="25"/>
      <c r="N978" s="25"/>
      <c r="O978" s="25"/>
      <c r="P978" s="25"/>
    </row>
    <row r="979" spans="1:16" ht="16.5" thickBot="1">
      <c r="A979" s="25"/>
      <c r="B979" s="25"/>
      <c r="C979" s="197"/>
      <c r="D979" s="25"/>
      <c r="E979" s="202"/>
      <c r="F979" s="25"/>
      <c r="G979" s="203"/>
      <c r="H979" s="25"/>
      <c r="I979" s="25"/>
      <c r="J979" s="25"/>
      <c r="L979" s="25"/>
      <c r="M979" s="25"/>
      <c r="N979" s="25"/>
      <c r="O979" s="25"/>
      <c r="P979" s="25"/>
    </row>
    <row r="980" spans="1:16" ht="16.5" thickBot="1">
      <c r="A980" s="25"/>
      <c r="B980" s="25"/>
      <c r="C980" s="197"/>
      <c r="D980" s="25"/>
      <c r="E980" s="202"/>
      <c r="F980" s="25"/>
      <c r="G980" s="203"/>
      <c r="H980" s="25"/>
      <c r="I980" s="25"/>
      <c r="J980" s="25"/>
      <c r="L980" s="25"/>
      <c r="M980" s="25"/>
      <c r="N980" s="25"/>
      <c r="O980" s="25"/>
      <c r="P980" s="25"/>
    </row>
    <row r="981" spans="1:16" ht="16.5" thickBot="1">
      <c r="A981" s="25"/>
      <c r="B981" s="25"/>
      <c r="C981" s="197"/>
      <c r="D981" s="25"/>
      <c r="E981" s="202"/>
      <c r="F981" s="25"/>
      <c r="G981" s="203"/>
      <c r="H981" s="25"/>
      <c r="I981" s="25"/>
      <c r="J981" s="25"/>
      <c r="L981" s="25"/>
      <c r="M981" s="25"/>
      <c r="N981" s="25"/>
      <c r="O981" s="25"/>
      <c r="P981" s="25"/>
    </row>
    <row r="982" spans="1:16" ht="16.5" thickBot="1">
      <c r="A982" s="25"/>
      <c r="B982" s="25"/>
      <c r="C982" s="197"/>
      <c r="D982" s="25"/>
      <c r="E982" s="202"/>
      <c r="F982" s="25"/>
      <c r="G982" s="203"/>
      <c r="H982" s="25"/>
      <c r="I982" s="25"/>
      <c r="J982" s="25"/>
      <c r="L982" s="25"/>
      <c r="M982" s="25"/>
      <c r="N982" s="25"/>
      <c r="O982" s="25"/>
      <c r="P982" s="25"/>
    </row>
    <row r="983" spans="1:16" ht="16.5" thickBot="1">
      <c r="A983" s="25"/>
      <c r="B983" s="25"/>
      <c r="C983" s="197"/>
      <c r="D983" s="25"/>
      <c r="E983" s="202"/>
      <c r="F983" s="25"/>
      <c r="G983" s="203"/>
      <c r="H983" s="25"/>
      <c r="I983" s="25"/>
      <c r="J983" s="25"/>
      <c r="L983" s="25"/>
      <c r="M983" s="25"/>
      <c r="N983" s="25"/>
      <c r="O983" s="25"/>
      <c r="P983" s="25"/>
    </row>
    <row r="984" spans="1:16" ht="16.5" thickBot="1">
      <c r="A984" s="25"/>
      <c r="B984" s="25"/>
      <c r="C984" s="197"/>
      <c r="D984" s="25"/>
      <c r="E984" s="202"/>
      <c r="F984" s="25"/>
      <c r="G984" s="203"/>
      <c r="H984" s="25"/>
      <c r="I984" s="25"/>
      <c r="J984" s="25"/>
      <c r="L984" s="25"/>
      <c r="M984" s="25"/>
      <c r="N984" s="25"/>
      <c r="O984" s="25"/>
      <c r="P984" s="25"/>
    </row>
    <row r="985" spans="1:16" ht="16.5" thickBot="1">
      <c r="A985" s="25"/>
      <c r="B985" s="25"/>
      <c r="C985" s="197"/>
      <c r="D985" s="25"/>
      <c r="E985" s="202"/>
      <c r="F985" s="25"/>
      <c r="G985" s="203"/>
      <c r="H985" s="25"/>
      <c r="I985" s="25"/>
      <c r="J985" s="25"/>
      <c r="L985" s="25"/>
      <c r="M985" s="25"/>
      <c r="N985" s="25"/>
      <c r="O985" s="25"/>
      <c r="P985" s="25"/>
    </row>
    <row r="986" spans="1:16" ht="16.5" thickBot="1">
      <c r="A986" s="25"/>
      <c r="B986" s="25"/>
      <c r="C986" s="197"/>
      <c r="D986" s="25"/>
      <c r="E986" s="202"/>
      <c r="F986" s="25"/>
      <c r="G986" s="203"/>
      <c r="H986" s="25"/>
      <c r="I986" s="25"/>
      <c r="J986" s="25"/>
      <c r="L986" s="25"/>
      <c r="M986" s="25"/>
      <c r="N986" s="25"/>
      <c r="O986" s="25"/>
      <c r="P986" s="25"/>
    </row>
    <row r="987" spans="1:16" ht="16.5" thickBot="1">
      <c r="A987" s="25"/>
      <c r="B987" s="25"/>
      <c r="C987" s="197"/>
      <c r="D987" s="25"/>
      <c r="E987" s="202"/>
      <c r="F987" s="25"/>
      <c r="G987" s="203"/>
      <c r="H987" s="25"/>
      <c r="I987" s="25"/>
      <c r="J987" s="25"/>
      <c r="L987" s="25"/>
      <c r="M987" s="25"/>
      <c r="N987" s="25"/>
      <c r="O987" s="25"/>
      <c r="P987" s="25"/>
    </row>
    <row r="988" spans="1:16" ht="16.5" thickBot="1">
      <c r="A988" s="25"/>
      <c r="B988" s="25"/>
      <c r="C988" s="197"/>
      <c r="D988" s="25"/>
      <c r="E988" s="202"/>
      <c r="F988" s="25"/>
      <c r="G988" s="203"/>
      <c r="H988" s="25"/>
      <c r="I988" s="25"/>
      <c r="J988" s="25"/>
      <c r="L988" s="25"/>
      <c r="M988" s="25"/>
      <c r="N988" s="25"/>
      <c r="O988" s="25"/>
      <c r="P988" s="25"/>
    </row>
    <row r="989" spans="1:16" ht="16.5" thickBot="1">
      <c r="A989" s="25"/>
      <c r="B989" s="25"/>
      <c r="C989" s="197"/>
      <c r="D989" s="25"/>
      <c r="E989" s="202"/>
      <c r="F989" s="25"/>
      <c r="G989" s="203"/>
      <c r="H989" s="25"/>
      <c r="I989" s="25"/>
      <c r="J989" s="25"/>
      <c r="L989" s="25"/>
      <c r="M989" s="25"/>
      <c r="N989" s="25"/>
      <c r="O989" s="25"/>
      <c r="P989" s="25"/>
    </row>
    <row r="990" spans="1:16" ht="16.5" thickBot="1">
      <c r="A990" s="25"/>
      <c r="B990" s="25"/>
      <c r="C990" s="197"/>
      <c r="D990" s="25"/>
      <c r="E990" s="202"/>
      <c r="F990" s="25"/>
      <c r="G990" s="203"/>
      <c r="H990" s="25"/>
      <c r="I990" s="25"/>
      <c r="J990" s="25"/>
      <c r="L990" s="25"/>
      <c r="M990" s="25"/>
      <c r="N990" s="25"/>
      <c r="O990" s="25"/>
      <c r="P990" s="25"/>
    </row>
    <row r="991" spans="1:16" ht="16.5" thickBot="1">
      <c r="A991" s="25"/>
      <c r="B991" s="25"/>
      <c r="C991" s="197"/>
      <c r="D991" s="25"/>
      <c r="E991" s="202"/>
      <c r="F991" s="25"/>
      <c r="G991" s="203"/>
      <c r="H991" s="25"/>
      <c r="I991" s="25"/>
      <c r="J991" s="25"/>
      <c r="L991" s="25"/>
      <c r="M991" s="25"/>
      <c r="N991" s="25"/>
      <c r="O991" s="25"/>
      <c r="P991" s="25"/>
    </row>
    <row r="992" spans="1:16" ht="16.5" thickBot="1">
      <c r="A992" s="25"/>
      <c r="B992" s="25"/>
      <c r="C992" s="197"/>
      <c r="D992" s="25"/>
      <c r="E992" s="202"/>
      <c r="F992" s="25"/>
      <c r="G992" s="203"/>
      <c r="H992" s="25"/>
      <c r="I992" s="25"/>
      <c r="J992" s="25"/>
      <c r="L992" s="25"/>
      <c r="M992" s="25"/>
      <c r="N992" s="25"/>
      <c r="O992" s="25"/>
      <c r="P992" s="25"/>
    </row>
    <row r="993" spans="1:16" ht="16.5" thickBot="1">
      <c r="A993" s="25"/>
      <c r="B993" s="25"/>
      <c r="C993" s="197"/>
      <c r="D993" s="25"/>
      <c r="E993" s="202"/>
      <c r="F993" s="25"/>
      <c r="G993" s="203"/>
      <c r="H993" s="25"/>
      <c r="I993" s="25"/>
      <c r="J993" s="25"/>
      <c r="L993" s="25"/>
      <c r="M993" s="25"/>
      <c r="N993" s="25"/>
      <c r="O993" s="25"/>
      <c r="P993" s="25"/>
    </row>
    <row r="994" spans="1:16" ht="16.5" thickBot="1">
      <c r="A994" s="25"/>
      <c r="B994" s="25"/>
      <c r="C994" s="197"/>
      <c r="D994" s="25"/>
      <c r="E994" s="202"/>
      <c r="F994" s="25"/>
      <c r="G994" s="203"/>
      <c r="H994" s="25"/>
      <c r="I994" s="25"/>
      <c r="J994" s="25"/>
      <c r="L994" s="25"/>
      <c r="M994" s="25"/>
      <c r="N994" s="25"/>
      <c r="O994" s="25"/>
      <c r="P994" s="25"/>
    </row>
    <row r="995" spans="1:16" ht="16.5" thickBot="1">
      <c r="A995" s="25"/>
      <c r="B995" s="25"/>
      <c r="C995" s="197"/>
      <c r="D995" s="25"/>
      <c r="E995" s="202"/>
      <c r="F995" s="25"/>
      <c r="G995" s="203"/>
      <c r="H995" s="25"/>
      <c r="I995" s="25"/>
      <c r="J995" s="25"/>
      <c r="L995" s="25"/>
      <c r="M995" s="25"/>
      <c r="N995" s="25"/>
      <c r="O995" s="25"/>
      <c r="P995" s="25"/>
    </row>
    <row r="996" spans="1:16" ht="16.5" thickBot="1">
      <c r="A996" s="25"/>
      <c r="B996" s="25"/>
      <c r="C996" s="197"/>
      <c r="D996" s="25"/>
      <c r="E996" s="202"/>
      <c r="F996" s="25"/>
      <c r="G996" s="203"/>
      <c r="H996" s="25"/>
      <c r="I996" s="25"/>
      <c r="J996" s="25"/>
      <c r="L996" s="25"/>
      <c r="M996" s="25"/>
      <c r="N996" s="25"/>
      <c r="O996" s="25"/>
      <c r="P996" s="25"/>
    </row>
    <row r="997" spans="1:16" ht="16.5" thickBot="1">
      <c r="A997" s="25"/>
      <c r="B997" s="25"/>
      <c r="C997" s="197"/>
      <c r="D997" s="25"/>
      <c r="E997" s="202"/>
      <c r="F997" s="25"/>
      <c r="G997" s="203"/>
      <c r="H997" s="25"/>
      <c r="I997" s="25"/>
      <c r="J997" s="25"/>
      <c r="L997" s="25"/>
      <c r="M997" s="25"/>
      <c r="N997" s="25"/>
      <c r="O997" s="25"/>
      <c r="P997" s="25"/>
    </row>
    <row r="998" spans="1:16" ht="16.5" thickBot="1">
      <c r="A998" s="25"/>
      <c r="B998" s="25"/>
      <c r="C998" s="197"/>
      <c r="D998" s="25"/>
      <c r="E998" s="202"/>
      <c r="F998" s="25"/>
      <c r="G998" s="203"/>
      <c r="H998" s="25"/>
      <c r="I998" s="25"/>
      <c r="J998" s="25"/>
      <c r="L998" s="25"/>
      <c r="M998" s="25"/>
      <c r="N998" s="25"/>
      <c r="O998" s="25"/>
      <c r="P998" s="25"/>
    </row>
    <row r="999" spans="1:16" ht="16.5" thickBot="1">
      <c r="A999" s="25"/>
      <c r="B999" s="25"/>
      <c r="C999" s="197"/>
      <c r="D999" s="25"/>
      <c r="E999" s="202"/>
      <c r="F999" s="25"/>
      <c r="G999" s="203"/>
      <c r="H999" s="25"/>
      <c r="I999" s="25"/>
      <c r="J999" s="25"/>
      <c r="L999" s="25"/>
      <c r="M999" s="25"/>
      <c r="N999" s="25"/>
      <c r="O999" s="25"/>
      <c r="P999" s="25"/>
    </row>
    <row r="1000" spans="1:16" ht="16.5" thickBot="1">
      <c r="A1000" s="25"/>
      <c r="B1000" s="25"/>
      <c r="C1000" s="197"/>
      <c r="D1000" s="25"/>
      <c r="E1000" s="202"/>
      <c r="F1000" s="25"/>
      <c r="G1000" s="203"/>
      <c r="H1000" s="25"/>
      <c r="I1000" s="25"/>
      <c r="J1000" s="25"/>
      <c r="L1000" s="25"/>
      <c r="M1000" s="25"/>
      <c r="N1000" s="25"/>
      <c r="O1000" s="25"/>
      <c r="P1000" s="25"/>
    </row>
    <row r="1001" spans="1:16" ht="16.5" thickBot="1">
      <c r="A1001" s="25"/>
      <c r="B1001" s="25"/>
      <c r="C1001" s="197"/>
      <c r="D1001" s="25"/>
      <c r="E1001" s="202"/>
      <c r="F1001" s="25"/>
      <c r="G1001" s="203"/>
      <c r="H1001" s="25"/>
      <c r="I1001" s="25"/>
      <c r="J1001" s="25"/>
      <c r="L1001" s="25"/>
      <c r="M1001" s="25"/>
      <c r="N1001" s="25"/>
      <c r="O1001" s="25"/>
      <c r="P1001" s="25"/>
    </row>
    <row r="1002" spans="1:16" ht="16.5" thickBot="1">
      <c r="A1002" s="25"/>
      <c r="B1002" s="25"/>
      <c r="C1002" s="197"/>
      <c r="D1002" s="25"/>
      <c r="E1002" s="202"/>
      <c r="F1002" s="25"/>
      <c r="G1002" s="203"/>
      <c r="H1002" s="25"/>
      <c r="I1002" s="25"/>
      <c r="J1002" s="25"/>
      <c r="L1002" s="25"/>
      <c r="M1002" s="25"/>
      <c r="N1002" s="25"/>
      <c r="O1002" s="25"/>
      <c r="P1002" s="25"/>
    </row>
    <row r="1003" spans="1:16" ht="16.5" thickBot="1">
      <c r="A1003" s="25"/>
      <c r="B1003" s="25"/>
      <c r="C1003" s="197"/>
      <c r="D1003" s="25"/>
      <c r="E1003" s="202"/>
      <c r="F1003" s="25"/>
      <c r="G1003" s="203"/>
      <c r="H1003" s="25"/>
      <c r="I1003" s="25"/>
      <c r="J1003" s="25"/>
      <c r="L1003" s="25"/>
      <c r="M1003" s="25"/>
      <c r="N1003" s="25"/>
      <c r="O1003" s="25"/>
      <c r="P1003" s="25"/>
    </row>
    <row r="1004" spans="1:16" ht="16.5" thickBot="1">
      <c r="A1004" s="25"/>
      <c r="B1004" s="25"/>
      <c r="C1004" s="197"/>
      <c r="D1004" s="25"/>
      <c r="E1004" s="202"/>
      <c r="F1004" s="25"/>
      <c r="G1004" s="203"/>
      <c r="H1004" s="25"/>
      <c r="I1004" s="25"/>
      <c r="J1004" s="25"/>
      <c r="L1004" s="25"/>
      <c r="M1004" s="25"/>
      <c r="N1004" s="25"/>
      <c r="O1004" s="25"/>
      <c r="P1004" s="25"/>
    </row>
    <row r="1005" spans="1:16" ht="16.5" thickBot="1">
      <c r="A1005" s="25"/>
      <c r="B1005" s="25"/>
      <c r="C1005" s="197"/>
      <c r="D1005" s="25"/>
      <c r="E1005" s="202"/>
      <c r="F1005" s="25"/>
      <c r="G1005" s="203"/>
      <c r="H1005" s="25"/>
      <c r="I1005" s="25"/>
      <c r="J1005" s="25"/>
      <c r="L1005" s="25"/>
      <c r="M1005" s="25"/>
      <c r="N1005" s="25"/>
      <c r="O1005" s="25"/>
      <c r="P1005" s="25"/>
    </row>
    <row r="1006" spans="1:16" ht="16.5" thickBot="1">
      <c r="A1006" s="25"/>
      <c r="B1006" s="25"/>
      <c r="C1006" s="197"/>
      <c r="D1006" s="25"/>
      <c r="E1006" s="202"/>
      <c r="F1006" s="25"/>
      <c r="G1006" s="203"/>
      <c r="H1006" s="25"/>
      <c r="I1006" s="25"/>
      <c r="J1006" s="25"/>
      <c r="L1006" s="25"/>
      <c r="M1006" s="25"/>
      <c r="N1006" s="25"/>
      <c r="O1006" s="25"/>
      <c r="P1006" s="25"/>
    </row>
    <row r="1007" spans="1:16" ht="16.5" thickBot="1">
      <c r="A1007" s="25"/>
      <c r="B1007" s="25"/>
      <c r="C1007" s="197"/>
      <c r="D1007" s="25"/>
      <c r="E1007" s="202"/>
      <c r="F1007" s="25"/>
      <c r="G1007" s="203"/>
      <c r="H1007" s="25"/>
      <c r="I1007" s="25"/>
      <c r="J1007" s="25"/>
      <c r="L1007" s="25"/>
      <c r="M1007" s="25"/>
      <c r="N1007" s="25"/>
      <c r="O1007" s="25"/>
      <c r="P1007" s="25"/>
    </row>
    <row r="1008" spans="1:16" ht="16.5" thickBot="1">
      <c r="A1008" s="25"/>
      <c r="B1008" s="25"/>
      <c r="C1008" s="197"/>
      <c r="D1008" s="25"/>
      <c r="E1008" s="202"/>
      <c r="F1008" s="25"/>
      <c r="G1008" s="203"/>
      <c r="H1008" s="25"/>
      <c r="I1008" s="25"/>
      <c r="J1008" s="25"/>
      <c r="L1008" s="25"/>
      <c r="M1008" s="25"/>
      <c r="N1008" s="25"/>
      <c r="O1008" s="25"/>
      <c r="P1008" s="25"/>
    </row>
    <row r="1009" spans="1:16" ht="16.5" thickBot="1">
      <c r="A1009" s="25"/>
      <c r="B1009" s="25"/>
      <c r="C1009" s="197"/>
      <c r="D1009" s="25"/>
      <c r="E1009" s="202"/>
      <c r="F1009" s="25"/>
      <c r="G1009" s="203"/>
      <c r="H1009" s="25"/>
      <c r="I1009" s="25"/>
      <c r="J1009" s="25"/>
      <c r="L1009" s="25"/>
      <c r="M1009" s="25"/>
      <c r="N1009" s="25"/>
      <c r="O1009" s="25"/>
      <c r="P1009" s="25"/>
    </row>
    <row r="1010" spans="1:16" ht="16.5" thickBot="1">
      <c r="A1010" s="25"/>
      <c r="B1010" s="25"/>
      <c r="C1010" s="197"/>
      <c r="D1010" s="25"/>
      <c r="E1010" s="202"/>
      <c r="F1010" s="25"/>
      <c r="G1010" s="203"/>
      <c r="H1010" s="25"/>
      <c r="I1010" s="25"/>
      <c r="J1010" s="25"/>
      <c r="L1010" s="25"/>
      <c r="M1010" s="25"/>
      <c r="N1010" s="25"/>
      <c r="O1010" s="25"/>
      <c r="P1010" s="25"/>
    </row>
    <row r="1011" spans="1:16" ht="16.5" thickBot="1">
      <c r="A1011" s="25"/>
      <c r="B1011" s="25"/>
      <c r="C1011" s="197"/>
      <c r="D1011" s="25"/>
      <c r="E1011" s="202"/>
      <c r="F1011" s="25"/>
      <c r="G1011" s="203"/>
      <c r="H1011" s="25"/>
      <c r="I1011" s="25"/>
      <c r="J1011" s="25"/>
      <c r="L1011" s="25"/>
      <c r="M1011" s="25"/>
      <c r="N1011" s="25"/>
      <c r="O1011" s="25"/>
      <c r="P1011" s="25"/>
    </row>
    <row r="1012" spans="1:16" ht="16.5" thickBot="1">
      <c r="A1012" s="25"/>
      <c r="B1012" s="25"/>
      <c r="C1012" s="197"/>
      <c r="D1012" s="25"/>
      <c r="E1012" s="202"/>
      <c r="F1012" s="25"/>
      <c r="G1012" s="203"/>
      <c r="H1012" s="25"/>
      <c r="I1012" s="25"/>
      <c r="J1012" s="25"/>
      <c r="L1012" s="25"/>
      <c r="M1012" s="25"/>
      <c r="N1012" s="25"/>
      <c r="O1012" s="25"/>
      <c r="P1012" s="25"/>
    </row>
    <row r="1013" spans="1:16" ht="16.5" thickBot="1">
      <c r="A1013" s="25"/>
      <c r="B1013" s="25"/>
      <c r="C1013" s="197"/>
      <c r="D1013" s="25"/>
      <c r="E1013" s="202"/>
      <c r="F1013" s="25"/>
      <c r="G1013" s="203"/>
      <c r="H1013" s="25"/>
      <c r="I1013" s="25"/>
      <c r="J1013" s="25"/>
      <c r="L1013" s="25"/>
      <c r="M1013" s="25"/>
      <c r="N1013" s="25"/>
      <c r="O1013" s="25"/>
      <c r="P1013" s="25"/>
    </row>
    <row r="1014" spans="1:16" ht="16.5" thickBot="1">
      <c r="A1014" s="25"/>
      <c r="B1014" s="25"/>
      <c r="C1014" s="197"/>
      <c r="D1014" s="25"/>
      <c r="E1014" s="202"/>
      <c r="F1014" s="25"/>
      <c r="G1014" s="203"/>
      <c r="H1014" s="25"/>
      <c r="I1014" s="25"/>
      <c r="J1014" s="25"/>
      <c r="L1014" s="25"/>
      <c r="M1014" s="25"/>
      <c r="N1014" s="25"/>
      <c r="O1014" s="25"/>
      <c r="P1014" s="25"/>
    </row>
    <row r="1015" spans="1:16" ht="16.5" thickBot="1">
      <c r="A1015" s="25"/>
      <c r="B1015" s="25"/>
      <c r="C1015" s="197"/>
      <c r="D1015" s="25"/>
      <c r="E1015" s="202"/>
      <c r="F1015" s="25"/>
      <c r="G1015" s="203"/>
      <c r="H1015" s="25"/>
      <c r="I1015" s="25"/>
      <c r="J1015" s="25"/>
      <c r="L1015" s="25"/>
      <c r="M1015" s="25"/>
      <c r="N1015" s="25"/>
      <c r="O1015" s="25"/>
      <c r="P1015" s="25"/>
    </row>
    <row r="1016" spans="1:16" ht="16.5" thickBot="1">
      <c r="A1016" s="25"/>
      <c r="B1016" s="25"/>
      <c r="C1016" s="197"/>
      <c r="D1016" s="25"/>
      <c r="E1016" s="202"/>
      <c r="F1016" s="25"/>
      <c r="G1016" s="203"/>
      <c r="H1016" s="25"/>
      <c r="I1016" s="25"/>
      <c r="J1016" s="25"/>
      <c r="L1016" s="25"/>
      <c r="M1016" s="25"/>
      <c r="N1016" s="25"/>
      <c r="O1016" s="25"/>
      <c r="P1016" s="25"/>
    </row>
    <row r="1017" spans="1:16" ht="16.5" thickBot="1">
      <c r="A1017" s="25"/>
      <c r="B1017" s="25"/>
      <c r="C1017" s="197"/>
      <c r="D1017" s="25"/>
      <c r="E1017" s="202"/>
      <c r="F1017" s="25"/>
      <c r="G1017" s="203"/>
      <c r="H1017" s="25"/>
      <c r="I1017" s="25"/>
      <c r="J1017" s="25"/>
      <c r="L1017" s="25"/>
      <c r="M1017" s="25"/>
      <c r="N1017" s="25"/>
      <c r="O1017" s="25"/>
      <c r="P1017" s="25"/>
    </row>
    <row r="1018" spans="1:16" ht="16.5" thickBot="1">
      <c r="A1018" s="25"/>
      <c r="B1018" s="25"/>
      <c r="C1018" s="197"/>
      <c r="D1018" s="25"/>
      <c r="E1018" s="202"/>
      <c r="F1018" s="25"/>
      <c r="G1018" s="203"/>
      <c r="H1018" s="25"/>
      <c r="I1018" s="25"/>
      <c r="J1018" s="25"/>
      <c r="L1018" s="25"/>
      <c r="M1018" s="25"/>
      <c r="N1018" s="25"/>
      <c r="O1018" s="25"/>
      <c r="P1018" s="25"/>
    </row>
    <row r="1019" spans="1:16" ht="16.5" thickBot="1">
      <c r="A1019" s="25"/>
      <c r="B1019" s="25"/>
      <c r="C1019" s="197"/>
      <c r="D1019" s="25"/>
      <c r="E1019" s="202"/>
      <c r="F1019" s="25"/>
      <c r="G1019" s="203"/>
      <c r="H1019" s="25"/>
      <c r="I1019" s="25"/>
      <c r="J1019" s="25"/>
      <c r="L1019" s="25"/>
      <c r="M1019" s="25"/>
      <c r="N1019" s="25"/>
      <c r="O1019" s="25"/>
      <c r="P1019" s="25"/>
    </row>
    <row r="1020" spans="1:16" ht="16.5" thickBot="1">
      <c r="A1020" s="25"/>
      <c r="B1020" s="25"/>
      <c r="C1020" s="197"/>
      <c r="D1020" s="25"/>
      <c r="E1020" s="202"/>
      <c r="F1020" s="25"/>
      <c r="G1020" s="203"/>
      <c r="H1020" s="25"/>
      <c r="I1020" s="25"/>
      <c r="J1020" s="25"/>
      <c r="L1020" s="25"/>
      <c r="M1020" s="25"/>
      <c r="N1020" s="25"/>
      <c r="O1020" s="25"/>
      <c r="P1020" s="25"/>
    </row>
    <row r="1021" spans="1:16" ht="16.5" thickBot="1">
      <c r="A1021" s="25"/>
      <c r="B1021" s="25"/>
      <c r="C1021" s="197"/>
      <c r="D1021" s="25"/>
      <c r="E1021" s="202"/>
      <c r="F1021" s="25"/>
      <c r="G1021" s="203"/>
      <c r="H1021" s="25"/>
      <c r="I1021" s="25"/>
      <c r="J1021" s="25"/>
      <c r="L1021" s="25"/>
      <c r="M1021" s="25"/>
      <c r="N1021" s="25"/>
      <c r="O1021" s="25"/>
      <c r="P1021" s="25"/>
    </row>
    <row r="1022" spans="1:16" ht="16.5" thickBot="1">
      <c r="A1022" s="25"/>
      <c r="B1022" s="25"/>
      <c r="C1022" s="197"/>
      <c r="D1022" s="25"/>
      <c r="E1022" s="202"/>
      <c r="F1022" s="25"/>
      <c r="G1022" s="203"/>
      <c r="H1022" s="25"/>
      <c r="I1022" s="25"/>
      <c r="J1022" s="25"/>
      <c r="L1022" s="25"/>
      <c r="M1022" s="25"/>
      <c r="N1022" s="25"/>
      <c r="O1022" s="25"/>
      <c r="P1022" s="25"/>
    </row>
    <row r="1023" spans="1:16" ht="16.5" thickBot="1">
      <c r="A1023" s="25"/>
      <c r="B1023" s="25"/>
      <c r="C1023" s="197"/>
      <c r="D1023" s="25"/>
      <c r="E1023" s="202"/>
      <c r="F1023" s="25"/>
      <c r="G1023" s="203"/>
      <c r="H1023" s="25"/>
      <c r="I1023" s="25"/>
      <c r="J1023" s="25"/>
      <c r="L1023" s="25"/>
      <c r="M1023" s="25"/>
      <c r="N1023" s="25"/>
      <c r="O1023" s="25"/>
      <c r="P1023" s="25"/>
    </row>
    <row r="1024" spans="1:16" ht="16.5" thickBot="1">
      <c r="A1024" s="25"/>
      <c r="B1024" s="25"/>
      <c r="C1024" s="197"/>
      <c r="D1024" s="25"/>
      <c r="E1024" s="202"/>
      <c r="F1024" s="25"/>
      <c r="G1024" s="203"/>
      <c r="H1024" s="25"/>
      <c r="I1024" s="25"/>
      <c r="J1024" s="25"/>
      <c r="L1024" s="25"/>
      <c r="M1024" s="25"/>
      <c r="N1024" s="25"/>
      <c r="O1024" s="25"/>
      <c r="P1024" s="25"/>
    </row>
    <row r="1025" spans="1:16" ht="16.5" thickBot="1">
      <c r="A1025" s="25"/>
      <c r="B1025" s="25"/>
      <c r="C1025" s="197"/>
      <c r="D1025" s="25"/>
      <c r="E1025" s="202"/>
      <c r="F1025" s="25"/>
      <c r="G1025" s="203"/>
      <c r="H1025" s="25"/>
      <c r="I1025" s="25"/>
      <c r="J1025" s="25"/>
      <c r="L1025" s="25"/>
      <c r="M1025" s="25"/>
      <c r="N1025" s="25"/>
      <c r="O1025" s="25"/>
      <c r="P1025" s="25"/>
    </row>
    <row r="1026" spans="1:16" ht="16.5" thickBot="1">
      <c r="A1026" s="25"/>
      <c r="B1026" s="25"/>
      <c r="C1026" s="197"/>
      <c r="D1026" s="25"/>
      <c r="E1026" s="202"/>
      <c r="F1026" s="25"/>
      <c r="G1026" s="203"/>
      <c r="H1026" s="25"/>
      <c r="I1026" s="25"/>
      <c r="J1026" s="25"/>
      <c r="L1026" s="25"/>
      <c r="M1026" s="25"/>
      <c r="N1026" s="25"/>
      <c r="O1026" s="25"/>
      <c r="P1026" s="25"/>
    </row>
    <row r="1027" spans="1:16" ht="16.5" thickBot="1">
      <c r="A1027" s="25"/>
      <c r="B1027" s="25"/>
      <c r="C1027" s="197"/>
      <c r="D1027" s="25"/>
      <c r="E1027" s="202"/>
      <c r="F1027" s="25"/>
      <c r="G1027" s="203"/>
      <c r="H1027" s="25"/>
      <c r="I1027" s="25"/>
      <c r="J1027" s="25"/>
      <c r="L1027" s="25"/>
      <c r="M1027" s="25"/>
      <c r="N1027" s="25"/>
      <c r="O1027" s="25"/>
      <c r="P1027" s="25"/>
    </row>
    <row r="1028" spans="1:16" ht="16.5" thickBot="1">
      <c r="A1028" s="25"/>
      <c r="B1028" s="25"/>
      <c r="C1028" s="197"/>
      <c r="D1028" s="25"/>
      <c r="E1028" s="202"/>
      <c r="F1028" s="25"/>
      <c r="G1028" s="203"/>
      <c r="H1028" s="25"/>
      <c r="I1028" s="25"/>
      <c r="J1028" s="25"/>
      <c r="L1028" s="25"/>
      <c r="M1028" s="25"/>
      <c r="N1028" s="25"/>
      <c r="O1028" s="25"/>
      <c r="P1028" s="25"/>
    </row>
    <row r="1029" spans="1:16" ht="16.5" thickBot="1">
      <c r="A1029" s="25"/>
      <c r="B1029" s="25"/>
      <c r="C1029" s="197"/>
      <c r="D1029" s="25"/>
      <c r="E1029" s="202"/>
      <c r="F1029" s="25"/>
      <c r="G1029" s="203"/>
      <c r="H1029" s="25"/>
      <c r="I1029" s="25"/>
      <c r="J1029" s="25"/>
      <c r="L1029" s="25"/>
      <c r="M1029" s="25"/>
      <c r="N1029" s="25"/>
      <c r="O1029" s="25"/>
      <c r="P1029" s="25"/>
    </row>
    <row r="1030" spans="1:16" ht="16.5" thickBot="1">
      <c r="A1030" s="25"/>
      <c r="B1030" s="25"/>
      <c r="C1030" s="197"/>
      <c r="D1030" s="25"/>
      <c r="E1030" s="202"/>
      <c r="F1030" s="25"/>
      <c r="G1030" s="203"/>
      <c r="H1030" s="25"/>
      <c r="I1030" s="25"/>
      <c r="J1030" s="25"/>
      <c r="L1030" s="25"/>
      <c r="M1030" s="25"/>
      <c r="N1030" s="25"/>
      <c r="O1030" s="25"/>
      <c r="P1030" s="25"/>
    </row>
    <row r="1031" spans="1:16" ht="16.5" thickBot="1">
      <c r="A1031" s="25"/>
      <c r="B1031" s="25"/>
      <c r="C1031" s="197"/>
      <c r="D1031" s="25"/>
      <c r="E1031" s="202"/>
      <c r="F1031" s="25"/>
      <c r="G1031" s="203"/>
      <c r="H1031" s="25"/>
      <c r="I1031" s="25"/>
      <c r="J1031" s="25"/>
      <c r="L1031" s="25"/>
      <c r="M1031" s="25"/>
      <c r="N1031" s="25"/>
      <c r="O1031" s="25"/>
      <c r="P1031" s="25"/>
    </row>
    <row r="1032" spans="1:16" ht="16.5" thickBot="1">
      <c r="A1032" s="25"/>
      <c r="B1032" s="25"/>
      <c r="C1032" s="197"/>
      <c r="D1032" s="25"/>
      <c r="E1032" s="202"/>
      <c r="F1032" s="25"/>
      <c r="G1032" s="203"/>
      <c r="H1032" s="25"/>
      <c r="I1032" s="25"/>
      <c r="J1032" s="25"/>
      <c r="L1032" s="25"/>
      <c r="M1032" s="25"/>
      <c r="N1032" s="25"/>
      <c r="O1032" s="25"/>
      <c r="P1032" s="25"/>
    </row>
    <row r="1033" spans="1:16" ht="16.5" thickBot="1">
      <c r="A1033" s="25"/>
      <c r="B1033" s="25"/>
      <c r="C1033" s="197"/>
      <c r="D1033" s="25"/>
      <c r="E1033" s="202"/>
      <c r="F1033" s="25"/>
      <c r="G1033" s="203"/>
      <c r="H1033" s="25"/>
      <c r="I1033" s="25"/>
      <c r="J1033" s="25"/>
      <c r="L1033" s="25"/>
      <c r="M1033" s="25"/>
      <c r="N1033" s="25"/>
      <c r="O1033" s="25"/>
      <c r="P1033" s="25"/>
    </row>
    <row r="1034" spans="1:16" ht="16.5" thickBot="1">
      <c r="A1034" s="25"/>
      <c r="B1034" s="25"/>
      <c r="C1034" s="197"/>
      <c r="D1034" s="25"/>
      <c r="E1034" s="202"/>
      <c r="F1034" s="25"/>
      <c r="G1034" s="203"/>
      <c r="H1034" s="25"/>
      <c r="I1034" s="25"/>
      <c r="J1034" s="25"/>
      <c r="L1034" s="25"/>
      <c r="M1034" s="25"/>
      <c r="N1034" s="25"/>
      <c r="O1034" s="25"/>
      <c r="P1034" s="25"/>
    </row>
    <row r="1035" spans="1:16" ht="16.5" thickBot="1">
      <c r="A1035" s="25"/>
      <c r="B1035" s="25"/>
      <c r="C1035" s="197"/>
      <c r="D1035" s="25"/>
      <c r="E1035" s="202"/>
      <c r="F1035" s="25"/>
      <c r="G1035" s="203"/>
      <c r="H1035" s="25"/>
      <c r="I1035" s="25"/>
      <c r="J1035" s="25"/>
      <c r="L1035" s="25"/>
      <c r="M1035" s="25"/>
      <c r="N1035" s="25"/>
      <c r="O1035" s="25"/>
      <c r="P1035" s="25"/>
    </row>
    <row r="1036" spans="1:16" ht="16.5" thickBot="1">
      <c r="A1036" s="25"/>
      <c r="B1036" s="25"/>
      <c r="C1036" s="197"/>
      <c r="D1036" s="25"/>
      <c r="E1036" s="202"/>
      <c r="F1036" s="25"/>
      <c r="G1036" s="203"/>
      <c r="H1036" s="25"/>
      <c r="I1036" s="25"/>
      <c r="J1036" s="25"/>
      <c r="L1036" s="25"/>
      <c r="M1036" s="25"/>
      <c r="N1036" s="25"/>
      <c r="O1036" s="25"/>
      <c r="P1036" s="25"/>
    </row>
    <row r="1037" spans="1:16" ht="16.5" thickBot="1">
      <c r="A1037" s="25"/>
      <c r="B1037" s="25"/>
      <c r="C1037" s="197"/>
      <c r="D1037" s="25"/>
      <c r="E1037" s="202"/>
      <c r="F1037" s="25"/>
      <c r="G1037" s="203"/>
      <c r="H1037" s="25"/>
      <c r="I1037" s="25"/>
      <c r="J1037" s="25"/>
      <c r="L1037" s="25"/>
      <c r="M1037" s="25"/>
      <c r="N1037" s="25"/>
      <c r="O1037" s="25"/>
      <c r="P1037" s="25"/>
    </row>
    <row r="1038" spans="1:16" ht="16.5" thickBot="1">
      <c r="A1038" s="25"/>
      <c r="B1038" s="25"/>
      <c r="C1038" s="197"/>
      <c r="D1038" s="25"/>
      <c r="E1038" s="202"/>
      <c r="F1038" s="25"/>
      <c r="G1038" s="203"/>
      <c r="H1038" s="25"/>
      <c r="I1038" s="25"/>
      <c r="J1038" s="25"/>
      <c r="L1038" s="25"/>
      <c r="M1038" s="25"/>
      <c r="N1038" s="25"/>
      <c r="O1038" s="25"/>
      <c r="P1038" s="25"/>
    </row>
    <row r="1039" spans="1:16" ht="16.5" thickBot="1">
      <c r="A1039" s="25"/>
      <c r="B1039" s="25"/>
      <c r="C1039" s="197"/>
      <c r="D1039" s="25"/>
      <c r="E1039" s="202"/>
      <c r="F1039" s="25"/>
      <c r="G1039" s="203"/>
      <c r="H1039" s="25"/>
      <c r="I1039" s="25"/>
      <c r="J1039" s="25"/>
      <c r="L1039" s="25"/>
      <c r="M1039" s="25"/>
      <c r="N1039" s="25"/>
      <c r="O1039" s="25"/>
      <c r="P1039" s="25"/>
    </row>
    <row r="1040" spans="1:16" ht="16.5" thickBot="1">
      <c r="A1040" s="25"/>
      <c r="B1040" s="25"/>
      <c r="C1040" s="197"/>
      <c r="D1040" s="25"/>
      <c r="E1040" s="202"/>
      <c r="F1040" s="25"/>
      <c r="G1040" s="203"/>
      <c r="H1040" s="25"/>
      <c r="I1040" s="25"/>
      <c r="J1040" s="25"/>
      <c r="L1040" s="25"/>
      <c r="M1040" s="25"/>
      <c r="N1040" s="25"/>
      <c r="O1040" s="25"/>
      <c r="P1040" s="25"/>
    </row>
    <row r="1041" spans="1:16" ht="16.5" thickBot="1">
      <c r="A1041" s="25"/>
      <c r="B1041" s="25"/>
      <c r="C1041" s="197"/>
      <c r="D1041" s="25"/>
      <c r="E1041" s="202"/>
      <c r="F1041" s="25"/>
      <c r="G1041" s="203"/>
      <c r="H1041" s="25"/>
      <c r="I1041" s="25"/>
      <c r="J1041" s="25"/>
      <c r="L1041" s="25"/>
      <c r="M1041" s="25"/>
      <c r="N1041" s="25"/>
      <c r="O1041" s="25"/>
      <c r="P1041" s="25"/>
    </row>
    <row r="1042" spans="1:16" ht="16.5" thickBot="1">
      <c r="A1042" s="25"/>
      <c r="B1042" s="25"/>
      <c r="C1042" s="197"/>
      <c r="D1042" s="25"/>
      <c r="E1042" s="202"/>
      <c r="F1042" s="25"/>
      <c r="G1042" s="203"/>
      <c r="H1042" s="25"/>
      <c r="I1042" s="25"/>
      <c r="J1042" s="25"/>
      <c r="L1042" s="25"/>
      <c r="M1042" s="25"/>
      <c r="N1042" s="25"/>
      <c r="O1042" s="25"/>
      <c r="P1042" s="25"/>
    </row>
    <row r="1043" spans="1:16" ht="16.5" thickBot="1">
      <c r="A1043" s="25"/>
      <c r="B1043" s="25"/>
      <c r="C1043" s="197"/>
      <c r="D1043" s="25"/>
      <c r="E1043" s="202"/>
      <c r="F1043" s="25"/>
      <c r="G1043" s="203"/>
      <c r="H1043" s="25"/>
      <c r="I1043" s="25"/>
      <c r="J1043" s="25"/>
      <c r="L1043" s="25"/>
      <c r="M1043" s="25"/>
      <c r="N1043" s="25"/>
      <c r="O1043" s="25"/>
      <c r="P1043" s="25"/>
    </row>
    <row r="1044" spans="1:16" ht="16.5" thickBot="1">
      <c r="A1044" s="25"/>
      <c r="B1044" s="25"/>
      <c r="C1044" s="197"/>
      <c r="D1044" s="25"/>
      <c r="E1044" s="202"/>
      <c r="F1044" s="25"/>
      <c r="G1044" s="203"/>
      <c r="H1044" s="25"/>
      <c r="I1044" s="25"/>
      <c r="J1044" s="25"/>
      <c r="L1044" s="25"/>
      <c r="M1044" s="25"/>
      <c r="N1044" s="25"/>
      <c r="O1044" s="25"/>
      <c r="P1044" s="25"/>
    </row>
    <row r="1045" spans="1:16" ht="16.5" thickBot="1">
      <c r="A1045" s="25"/>
      <c r="B1045" s="25"/>
      <c r="C1045" s="197"/>
      <c r="D1045" s="25"/>
      <c r="E1045" s="202"/>
      <c r="F1045" s="25"/>
      <c r="G1045" s="203"/>
      <c r="H1045" s="25"/>
      <c r="I1045" s="25"/>
      <c r="J1045" s="25"/>
      <c r="L1045" s="25"/>
      <c r="M1045" s="25"/>
      <c r="N1045" s="25"/>
      <c r="O1045" s="25"/>
      <c r="P1045" s="25"/>
    </row>
    <row r="1046" spans="1:16" ht="16.5" thickBot="1">
      <c r="A1046" s="25"/>
      <c r="B1046" s="25"/>
      <c r="C1046" s="197"/>
      <c r="D1046" s="25"/>
      <c r="E1046" s="202"/>
      <c r="F1046" s="25"/>
      <c r="G1046" s="203"/>
      <c r="H1046" s="25"/>
      <c r="I1046" s="25"/>
      <c r="J1046" s="25"/>
      <c r="L1046" s="25"/>
      <c r="M1046" s="25"/>
      <c r="N1046" s="25"/>
      <c r="O1046" s="25"/>
      <c r="P1046" s="25"/>
    </row>
    <row r="1047" spans="1:16" ht="16.5" thickBot="1">
      <c r="A1047" s="25"/>
      <c r="B1047" s="25"/>
      <c r="C1047" s="197"/>
      <c r="D1047" s="25"/>
      <c r="E1047" s="202"/>
      <c r="F1047" s="25"/>
      <c r="G1047" s="203"/>
      <c r="H1047" s="25"/>
      <c r="I1047" s="25"/>
      <c r="J1047" s="25"/>
      <c r="L1047" s="25"/>
      <c r="M1047" s="25"/>
      <c r="N1047" s="25"/>
      <c r="O1047" s="25"/>
      <c r="P1047" s="25"/>
    </row>
    <row r="1048" spans="1:16" ht="16.5" thickBot="1">
      <c r="A1048" s="25"/>
      <c r="B1048" s="25"/>
      <c r="C1048" s="197"/>
      <c r="D1048" s="25"/>
      <c r="E1048" s="202"/>
      <c r="F1048" s="25"/>
      <c r="G1048" s="203"/>
      <c r="H1048" s="25"/>
      <c r="I1048" s="25"/>
      <c r="J1048" s="25"/>
      <c r="L1048" s="25"/>
      <c r="M1048" s="25"/>
      <c r="N1048" s="25"/>
      <c r="O1048" s="25"/>
      <c r="P1048" s="25"/>
    </row>
    <row r="1049" spans="1:16" ht="16.5" thickBot="1">
      <c r="A1049" s="25"/>
      <c r="B1049" s="25"/>
      <c r="C1049" s="197"/>
      <c r="D1049" s="25"/>
      <c r="E1049" s="202"/>
      <c r="F1049" s="25"/>
      <c r="G1049" s="203"/>
      <c r="H1049" s="25"/>
      <c r="I1049" s="25"/>
      <c r="J1049" s="25"/>
      <c r="L1049" s="25"/>
      <c r="M1049" s="25"/>
      <c r="N1049" s="25"/>
      <c r="O1049" s="25"/>
      <c r="P1049" s="25"/>
    </row>
    <row r="1050" spans="1:16" ht="16.5" thickBot="1">
      <c r="A1050" s="25"/>
      <c r="B1050" s="25"/>
      <c r="C1050" s="197"/>
      <c r="D1050" s="25"/>
      <c r="E1050" s="202"/>
      <c r="F1050" s="25"/>
      <c r="G1050" s="203"/>
      <c r="H1050" s="25"/>
      <c r="I1050" s="25"/>
      <c r="J1050" s="25"/>
      <c r="L1050" s="25"/>
      <c r="M1050" s="25"/>
      <c r="N1050" s="25"/>
      <c r="O1050" s="25"/>
      <c r="P1050" s="25"/>
    </row>
    <row r="1051" spans="1:16" ht="16.5" thickBot="1">
      <c r="A1051" s="25"/>
      <c r="B1051" s="25"/>
      <c r="C1051" s="197"/>
      <c r="D1051" s="25"/>
      <c r="E1051" s="202"/>
      <c r="F1051" s="25"/>
      <c r="G1051" s="203"/>
      <c r="H1051" s="25"/>
      <c r="I1051" s="25"/>
      <c r="J1051" s="25"/>
      <c r="L1051" s="25"/>
      <c r="M1051" s="25"/>
      <c r="N1051" s="25"/>
      <c r="O1051" s="25"/>
      <c r="P1051" s="25"/>
    </row>
    <row r="1052" spans="1:16" ht="16.5" thickBot="1">
      <c r="A1052" s="25"/>
      <c r="B1052" s="25"/>
      <c r="C1052" s="197"/>
      <c r="D1052" s="25"/>
      <c r="E1052" s="202"/>
      <c r="F1052" s="25"/>
      <c r="G1052" s="203"/>
      <c r="H1052" s="25"/>
      <c r="I1052" s="25"/>
      <c r="J1052" s="25"/>
      <c r="L1052" s="25"/>
      <c r="M1052" s="25"/>
      <c r="N1052" s="25"/>
      <c r="O1052" s="25"/>
      <c r="P1052" s="25"/>
    </row>
    <row r="1053" spans="1:16" ht="16.5" thickBot="1">
      <c r="A1053" s="25"/>
      <c r="B1053" s="25"/>
      <c r="C1053" s="197"/>
      <c r="D1053" s="25"/>
      <c r="E1053" s="202"/>
      <c r="F1053" s="25"/>
      <c r="G1053" s="203"/>
      <c r="H1053" s="25"/>
      <c r="I1053" s="25"/>
      <c r="J1053" s="25"/>
      <c r="L1053" s="25"/>
      <c r="M1053" s="25"/>
      <c r="N1053" s="25"/>
      <c r="O1053" s="25"/>
      <c r="P1053" s="25"/>
    </row>
    <row r="1054" spans="1:16" ht="16.5" thickBot="1">
      <c r="A1054" s="25"/>
      <c r="B1054" s="25"/>
      <c r="C1054" s="197"/>
      <c r="D1054" s="25"/>
      <c r="E1054" s="202"/>
      <c r="F1054" s="25"/>
      <c r="G1054" s="203"/>
      <c r="H1054" s="25"/>
      <c r="I1054" s="25"/>
      <c r="J1054" s="25"/>
      <c r="L1054" s="25"/>
      <c r="M1054" s="25"/>
      <c r="N1054" s="25"/>
      <c r="O1054" s="25"/>
      <c r="P1054" s="25"/>
    </row>
    <row r="1055" spans="1:16" ht="16.5" thickBot="1">
      <c r="A1055" s="25"/>
      <c r="B1055" s="25"/>
      <c r="C1055" s="197"/>
      <c r="D1055" s="25"/>
      <c r="E1055" s="202"/>
      <c r="F1055" s="25"/>
      <c r="G1055" s="203"/>
      <c r="H1055" s="25"/>
      <c r="I1055" s="25"/>
      <c r="J1055" s="25"/>
      <c r="L1055" s="25"/>
      <c r="M1055" s="25"/>
      <c r="N1055" s="25"/>
      <c r="O1055" s="25"/>
      <c r="P1055" s="25"/>
    </row>
    <row r="1056" spans="1:16" ht="16.5" thickBot="1">
      <c r="A1056" s="25"/>
      <c r="B1056" s="25"/>
      <c r="C1056" s="197"/>
      <c r="D1056" s="25"/>
      <c r="E1056" s="202"/>
      <c r="F1056" s="25"/>
      <c r="G1056" s="203"/>
      <c r="H1056" s="25"/>
      <c r="I1056" s="25"/>
      <c r="J1056" s="25"/>
      <c r="L1056" s="25"/>
      <c r="M1056" s="25"/>
      <c r="N1056" s="25"/>
      <c r="O1056" s="25"/>
      <c r="P1056" s="25"/>
    </row>
    <row r="1057" spans="1:16" ht="16.5" thickBot="1">
      <c r="A1057" s="25"/>
      <c r="B1057" s="25"/>
      <c r="C1057" s="197"/>
      <c r="D1057" s="25"/>
      <c r="E1057" s="202"/>
      <c r="F1057" s="25"/>
      <c r="G1057" s="203"/>
      <c r="H1057" s="25"/>
      <c r="I1057" s="25"/>
      <c r="J1057" s="25"/>
      <c r="L1057" s="25"/>
      <c r="M1057" s="25"/>
      <c r="N1057" s="25"/>
      <c r="O1057" s="25"/>
      <c r="P1057" s="25"/>
    </row>
    <row r="1058" spans="1:16" ht="16.5" thickBot="1">
      <c r="A1058" s="25"/>
      <c r="B1058" s="25"/>
      <c r="C1058" s="197"/>
      <c r="D1058" s="25"/>
      <c r="E1058" s="202"/>
      <c r="F1058" s="25"/>
      <c r="G1058" s="203"/>
      <c r="H1058" s="25"/>
      <c r="I1058" s="25"/>
      <c r="J1058" s="25"/>
      <c r="L1058" s="25"/>
      <c r="M1058" s="25"/>
      <c r="N1058" s="25"/>
      <c r="O1058" s="25"/>
      <c r="P1058" s="25"/>
    </row>
    <row r="1059" spans="1:16" ht="16.5" thickBot="1">
      <c r="A1059" s="25"/>
      <c r="B1059" s="25"/>
      <c r="C1059" s="197"/>
      <c r="D1059" s="25"/>
      <c r="E1059" s="202"/>
      <c r="F1059" s="25"/>
      <c r="G1059" s="203"/>
      <c r="H1059" s="25"/>
      <c r="I1059" s="25"/>
      <c r="J1059" s="25"/>
      <c r="L1059" s="25"/>
      <c r="M1059" s="25"/>
      <c r="N1059" s="25"/>
      <c r="O1059" s="25"/>
      <c r="P1059" s="25"/>
    </row>
    <row r="1060" spans="1:16" ht="16.5" thickBot="1">
      <c r="A1060" s="25"/>
      <c r="B1060" s="25"/>
      <c r="C1060" s="197"/>
      <c r="D1060" s="25"/>
      <c r="E1060" s="202"/>
      <c r="F1060" s="25"/>
      <c r="G1060" s="203"/>
      <c r="H1060" s="25"/>
      <c r="I1060" s="25"/>
      <c r="J1060" s="25"/>
      <c r="L1060" s="25"/>
      <c r="M1060" s="25"/>
      <c r="N1060" s="25"/>
      <c r="O1060" s="25"/>
      <c r="P1060" s="25"/>
    </row>
    <row r="1061" spans="1:16" ht="16.5" thickBot="1">
      <c r="A1061" s="25"/>
      <c r="B1061" s="25"/>
      <c r="C1061" s="197"/>
      <c r="D1061" s="25"/>
      <c r="E1061" s="202"/>
      <c r="F1061" s="25"/>
      <c r="G1061" s="203"/>
      <c r="H1061" s="25"/>
      <c r="I1061" s="25"/>
      <c r="J1061" s="25"/>
      <c r="L1061" s="25"/>
      <c r="M1061" s="25"/>
      <c r="N1061" s="25"/>
      <c r="O1061" s="25"/>
      <c r="P1061" s="25"/>
    </row>
    <row r="1062" spans="1:16" ht="16.5" thickBot="1">
      <c r="A1062" s="25"/>
      <c r="B1062" s="25"/>
      <c r="C1062" s="197"/>
      <c r="D1062" s="25"/>
      <c r="E1062" s="202"/>
      <c r="F1062" s="25"/>
      <c r="G1062" s="203"/>
      <c r="H1062" s="25"/>
      <c r="I1062" s="25"/>
      <c r="J1062" s="25"/>
      <c r="L1062" s="25"/>
      <c r="M1062" s="25"/>
      <c r="N1062" s="25"/>
      <c r="O1062" s="25"/>
      <c r="P1062" s="25"/>
    </row>
    <row r="1063" spans="1:16" ht="16.5" thickBot="1">
      <c r="A1063" s="25"/>
      <c r="B1063" s="25"/>
      <c r="C1063" s="197"/>
      <c r="D1063" s="25"/>
      <c r="E1063" s="202"/>
      <c r="F1063" s="25"/>
      <c r="G1063" s="203"/>
      <c r="H1063" s="25"/>
      <c r="I1063" s="25"/>
      <c r="J1063" s="25"/>
      <c r="L1063" s="25"/>
      <c r="M1063" s="25"/>
      <c r="N1063" s="25"/>
      <c r="O1063" s="25"/>
      <c r="P1063" s="25"/>
    </row>
    <row r="1064" spans="1:16" ht="16.5" thickBot="1">
      <c r="A1064" s="25"/>
      <c r="B1064" s="25"/>
      <c r="C1064" s="197"/>
      <c r="D1064" s="25"/>
      <c r="E1064" s="202"/>
      <c r="F1064" s="25"/>
      <c r="G1064" s="203"/>
      <c r="H1064" s="25"/>
      <c r="I1064" s="25"/>
      <c r="J1064" s="25"/>
      <c r="L1064" s="25"/>
      <c r="M1064" s="25"/>
      <c r="N1064" s="25"/>
      <c r="O1064" s="25"/>
      <c r="P1064" s="25"/>
    </row>
    <row r="1065" spans="1:16" ht="16.5" thickBot="1">
      <c r="A1065" s="25"/>
      <c r="B1065" s="25"/>
      <c r="C1065" s="197"/>
      <c r="D1065" s="25"/>
      <c r="E1065" s="202"/>
      <c r="F1065" s="25"/>
      <c r="G1065" s="203"/>
      <c r="H1065" s="25"/>
      <c r="I1065" s="25"/>
      <c r="J1065" s="25"/>
      <c r="L1065" s="25"/>
      <c r="M1065" s="25"/>
      <c r="N1065" s="25"/>
      <c r="O1065" s="25"/>
      <c r="P1065" s="25"/>
    </row>
    <row r="1066" spans="1:16" ht="16.5" thickBot="1">
      <c r="A1066" s="25"/>
      <c r="B1066" s="25"/>
      <c r="C1066" s="197"/>
      <c r="D1066" s="25"/>
      <c r="E1066" s="202"/>
      <c r="F1066" s="25"/>
      <c r="G1066" s="203"/>
      <c r="H1066" s="25"/>
      <c r="I1066" s="25"/>
      <c r="J1066" s="25"/>
      <c r="L1066" s="25"/>
      <c r="M1066" s="25"/>
      <c r="N1066" s="25"/>
      <c r="O1066" s="25"/>
      <c r="P1066" s="25"/>
    </row>
    <row r="1067" spans="1:16" ht="16.5" thickBot="1">
      <c r="A1067" s="25"/>
      <c r="B1067" s="25"/>
      <c r="C1067" s="197"/>
      <c r="D1067" s="25"/>
      <c r="E1067" s="202"/>
      <c r="F1067" s="25"/>
      <c r="G1067" s="203"/>
      <c r="H1067" s="25"/>
      <c r="I1067" s="25"/>
      <c r="J1067" s="25"/>
      <c r="L1067" s="25"/>
      <c r="M1067" s="25"/>
      <c r="N1067" s="25"/>
      <c r="O1067" s="25"/>
      <c r="P1067" s="25"/>
    </row>
    <row r="1068" spans="1:16" ht="16.5" thickBot="1">
      <c r="A1068" s="25"/>
      <c r="B1068" s="25"/>
      <c r="C1068" s="197"/>
      <c r="D1068" s="25"/>
      <c r="E1068" s="202"/>
      <c r="F1068" s="25"/>
      <c r="G1068" s="203"/>
      <c r="H1068" s="25"/>
      <c r="I1068" s="25"/>
      <c r="J1068" s="25"/>
      <c r="L1068" s="25"/>
      <c r="M1068" s="25"/>
      <c r="N1068" s="25"/>
      <c r="O1068" s="25"/>
      <c r="P1068" s="25"/>
    </row>
    <row r="1069" spans="1:16" ht="16.5" thickBot="1">
      <c r="A1069" s="25"/>
      <c r="B1069" s="25"/>
      <c r="C1069" s="197"/>
      <c r="D1069" s="25"/>
      <c r="E1069" s="202"/>
      <c r="F1069" s="25"/>
      <c r="G1069" s="203"/>
      <c r="H1069" s="25"/>
      <c r="I1069" s="25"/>
      <c r="J1069" s="25"/>
      <c r="L1069" s="25"/>
      <c r="M1069" s="25"/>
      <c r="N1069" s="25"/>
      <c r="O1069" s="25"/>
      <c r="P1069" s="25"/>
    </row>
    <row r="1070" spans="1:16" ht="16.5" thickBot="1">
      <c r="A1070" s="25"/>
      <c r="B1070" s="25"/>
      <c r="C1070" s="197"/>
      <c r="D1070" s="25"/>
      <c r="E1070" s="202"/>
      <c r="F1070" s="25"/>
      <c r="G1070" s="203"/>
      <c r="H1070" s="25"/>
      <c r="I1070" s="25"/>
      <c r="J1070" s="25"/>
      <c r="L1070" s="25"/>
      <c r="M1070" s="25"/>
      <c r="N1070" s="25"/>
      <c r="O1070" s="25"/>
      <c r="P1070" s="25"/>
    </row>
    <row r="1071" spans="1:16" ht="16.5" thickBot="1">
      <c r="A1071" s="25"/>
      <c r="B1071" s="25"/>
      <c r="C1071" s="197"/>
      <c r="D1071" s="25"/>
      <c r="E1071" s="202"/>
      <c r="F1071" s="25"/>
      <c r="G1071" s="203"/>
      <c r="H1071" s="25"/>
      <c r="I1071" s="25"/>
      <c r="J1071" s="25"/>
      <c r="L1071" s="25"/>
      <c r="M1071" s="25"/>
      <c r="N1071" s="25"/>
      <c r="O1071" s="25"/>
      <c r="P1071" s="25"/>
    </row>
    <row r="1072" spans="1:16" ht="16.5" thickBot="1">
      <c r="A1072" s="25"/>
      <c r="B1072" s="25"/>
      <c r="C1072" s="197"/>
      <c r="D1072" s="25"/>
      <c r="E1072" s="202"/>
      <c r="F1072" s="25"/>
      <c r="G1072" s="203"/>
      <c r="H1072" s="25"/>
      <c r="I1072" s="25"/>
      <c r="J1072" s="25"/>
      <c r="L1072" s="25"/>
      <c r="M1072" s="25"/>
      <c r="N1072" s="25"/>
      <c r="O1072" s="25"/>
      <c r="P1072" s="25"/>
    </row>
    <row r="1073" spans="1:16" ht="16.5" thickBot="1">
      <c r="A1073" s="25"/>
      <c r="B1073" s="25"/>
      <c r="C1073" s="197"/>
      <c r="D1073" s="25"/>
      <c r="E1073" s="202"/>
      <c r="F1073" s="25"/>
      <c r="G1073" s="203"/>
      <c r="H1073" s="25"/>
      <c r="I1073" s="25"/>
      <c r="J1073" s="25"/>
      <c r="L1073" s="25"/>
      <c r="M1073" s="25"/>
      <c r="N1073" s="25"/>
      <c r="O1073" s="25"/>
      <c r="P1073" s="25"/>
    </row>
    <row r="1074" spans="1:16" ht="16.5" thickBot="1">
      <c r="A1074" s="25"/>
      <c r="B1074" s="25"/>
      <c r="C1074" s="197"/>
      <c r="D1074" s="25"/>
      <c r="E1074" s="202"/>
      <c r="F1074" s="25"/>
      <c r="G1074" s="203"/>
      <c r="H1074" s="25"/>
      <c r="I1074" s="25"/>
      <c r="J1074" s="25"/>
      <c r="L1074" s="25"/>
      <c r="M1074" s="25"/>
      <c r="N1074" s="25"/>
      <c r="O1074" s="25"/>
      <c r="P1074" s="25"/>
    </row>
    <row r="1075" spans="1:16" ht="16.5" thickBot="1">
      <c r="A1075" s="25"/>
      <c r="B1075" s="25"/>
      <c r="C1075" s="197"/>
      <c r="D1075" s="25"/>
      <c r="E1075" s="202"/>
      <c r="F1075" s="25"/>
      <c r="G1075" s="203"/>
      <c r="H1075" s="25"/>
      <c r="I1075" s="25"/>
      <c r="J1075" s="25"/>
      <c r="L1075" s="25"/>
      <c r="M1075" s="25"/>
      <c r="N1075" s="25"/>
      <c r="O1075" s="25"/>
      <c r="P1075" s="25"/>
    </row>
    <row r="1076" spans="1:16" ht="16.5" thickBot="1">
      <c r="A1076" s="25"/>
      <c r="B1076" s="25"/>
      <c r="C1076" s="197"/>
      <c r="D1076" s="25"/>
      <c r="E1076" s="202"/>
      <c r="F1076" s="25"/>
      <c r="G1076" s="203"/>
      <c r="H1076" s="25"/>
      <c r="I1076" s="25"/>
      <c r="J1076" s="25"/>
      <c r="L1076" s="25"/>
      <c r="M1076" s="25"/>
      <c r="N1076" s="25"/>
      <c r="O1076" s="25"/>
      <c r="P1076" s="25"/>
    </row>
    <row r="1077" spans="1:16" ht="16.5" thickBot="1">
      <c r="A1077" s="25"/>
      <c r="B1077" s="25"/>
      <c r="C1077" s="197"/>
      <c r="D1077" s="25"/>
      <c r="E1077" s="202"/>
      <c r="F1077" s="25"/>
      <c r="G1077" s="203"/>
      <c r="H1077" s="25"/>
      <c r="I1077" s="25"/>
      <c r="J1077" s="25"/>
      <c r="L1077" s="25"/>
      <c r="M1077" s="25"/>
      <c r="N1077" s="25"/>
      <c r="O1077" s="25"/>
      <c r="P1077" s="25"/>
    </row>
    <row r="1078" spans="1:16" ht="16.5" thickBot="1">
      <c r="A1078" s="25"/>
      <c r="B1078" s="25"/>
      <c r="C1078" s="197"/>
      <c r="D1078" s="25"/>
      <c r="E1078" s="202"/>
      <c r="F1078" s="25"/>
      <c r="G1078" s="203"/>
      <c r="H1078" s="25"/>
      <c r="I1078" s="25"/>
      <c r="J1078" s="25"/>
      <c r="L1078" s="25"/>
      <c r="M1078" s="25"/>
      <c r="N1078" s="25"/>
      <c r="O1078" s="25"/>
      <c r="P1078" s="25"/>
    </row>
    <row r="1079" spans="1:16" ht="16.5" thickBot="1">
      <c r="A1079" s="25"/>
      <c r="B1079" s="25"/>
      <c r="C1079" s="197"/>
      <c r="D1079" s="25"/>
      <c r="E1079" s="202"/>
      <c r="F1079" s="25"/>
      <c r="G1079" s="203"/>
      <c r="H1079" s="25"/>
      <c r="I1079" s="25"/>
      <c r="J1079" s="25"/>
      <c r="L1079" s="25"/>
      <c r="M1079" s="25"/>
      <c r="N1079" s="25"/>
      <c r="O1079" s="25"/>
      <c r="P1079" s="25"/>
    </row>
    <row r="1080" spans="1:16" ht="16.5" thickBot="1">
      <c r="A1080" s="25"/>
      <c r="B1080" s="25"/>
      <c r="C1080" s="197"/>
      <c r="D1080" s="25"/>
      <c r="E1080" s="202"/>
      <c r="F1080" s="25"/>
      <c r="G1080" s="203"/>
      <c r="H1080" s="25"/>
      <c r="I1080" s="25"/>
      <c r="J1080" s="25"/>
      <c r="L1080" s="25"/>
      <c r="M1080" s="25"/>
      <c r="N1080" s="25"/>
      <c r="O1080" s="25"/>
      <c r="P1080" s="25"/>
    </row>
    <row r="1081" spans="1:16" ht="16.5" thickBot="1">
      <c r="A1081" s="25"/>
      <c r="B1081" s="25"/>
      <c r="C1081" s="197"/>
      <c r="D1081" s="25"/>
      <c r="E1081" s="202"/>
      <c r="F1081" s="25"/>
      <c r="G1081" s="203"/>
      <c r="H1081" s="25"/>
      <c r="I1081" s="25"/>
      <c r="J1081" s="25"/>
      <c r="L1081" s="25"/>
      <c r="M1081" s="25"/>
      <c r="N1081" s="25"/>
      <c r="O1081" s="25"/>
      <c r="P1081" s="25"/>
    </row>
    <row r="1082" spans="1:16" ht="16.5" thickBot="1">
      <c r="A1082" s="25"/>
      <c r="B1082" s="25"/>
      <c r="C1082" s="197"/>
      <c r="D1082" s="25"/>
      <c r="E1082" s="202"/>
      <c r="F1082" s="25"/>
      <c r="G1082" s="203"/>
      <c r="H1082" s="25"/>
      <c r="I1082" s="25"/>
      <c r="J1082" s="25"/>
      <c r="L1082" s="25"/>
      <c r="M1082" s="25"/>
      <c r="N1082" s="25"/>
      <c r="O1082" s="25"/>
      <c r="P1082" s="25"/>
    </row>
    <row r="1083" spans="1:16" ht="16.5" thickBot="1">
      <c r="A1083" s="25"/>
      <c r="B1083" s="25"/>
      <c r="C1083" s="197"/>
      <c r="D1083" s="25"/>
      <c r="E1083" s="202"/>
      <c r="F1083" s="25"/>
      <c r="G1083" s="203"/>
      <c r="H1083" s="25"/>
      <c r="I1083" s="25"/>
      <c r="J1083" s="25"/>
      <c r="L1083" s="25"/>
      <c r="M1083" s="25"/>
      <c r="N1083" s="25"/>
      <c r="O1083" s="25"/>
      <c r="P1083" s="25"/>
    </row>
    <row r="1084" spans="1:16" ht="16.5" thickBot="1">
      <c r="A1084" s="25"/>
      <c r="B1084" s="25"/>
      <c r="C1084" s="197"/>
      <c r="D1084" s="25"/>
      <c r="E1084" s="202"/>
      <c r="F1084" s="25"/>
      <c r="G1084" s="203"/>
      <c r="H1084" s="25"/>
      <c r="I1084" s="25"/>
      <c r="J1084" s="25"/>
      <c r="L1084" s="25"/>
      <c r="M1084" s="25"/>
      <c r="N1084" s="25"/>
      <c r="O1084" s="25"/>
      <c r="P1084" s="25"/>
    </row>
    <row r="1085" spans="1:16" ht="16.5" thickBot="1">
      <c r="A1085" s="25"/>
      <c r="B1085" s="25"/>
      <c r="C1085" s="197"/>
      <c r="D1085" s="25"/>
      <c r="E1085" s="202"/>
      <c r="F1085" s="25"/>
      <c r="G1085" s="203"/>
      <c r="H1085" s="25"/>
      <c r="I1085" s="25"/>
      <c r="J1085" s="25"/>
      <c r="L1085" s="25"/>
      <c r="M1085" s="25"/>
      <c r="N1085" s="25"/>
      <c r="O1085" s="25"/>
      <c r="P1085" s="25"/>
    </row>
    <row r="1086" spans="1:16" ht="16.5" thickBot="1">
      <c r="A1086" s="25"/>
      <c r="B1086" s="25"/>
      <c r="C1086" s="197"/>
      <c r="D1086" s="25"/>
      <c r="E1086" s="202"/>
      <c r="F1086" s="25"/>
      <c r="G1086" s="203"/>
      <c r="H1086" s="25"/>
      <c r="I1086" s="25"/>
      <c r="J1086" s="25"/>
      <c r="L1086" s="25"/>
      <c r="M1086" s="25"/>
      <c r="N1086" s="25"/>
      <c r="O1086" s="25"/>
      <c r="P1086" s="25"/>
    </row>
    <row r="1087" spans="1:16" ht="16.5" thickBot="1">
      <c r="A1087" s="25"/>
      <c r="B1087" s="25"/>
      <c r="C1087" s="197"/>
      <c r="D1087" s="25"/>
      <c r="E1087" s="202"/>
      <c r="F1087" s="25"/>
      <c r="G1087" s="203"/>
      <c r="H1087" s="25"/>
      <c r="I1087" s="25"/>
      <c r="J1087" s="25"/>
      <c r="L1087" s="25"/>
      <c r="M1087" s="25"/>
      <c r="N1087" s="25"/>
      <c r="O1087" s="25"/>
      <c r="P1087" s="25"/>
    </row>
    <row r="1088" spans="1:16" ht="16.5" thickBot="1">
      <c r="A1088" s="25"/>
      <c r="B1088" s="25"/>
      <c r="C1088" s="197"/>
      <c r="D1088" s="25"/>
      <c r="E1088" s="202"/>
      <c r="F1088" s="25"/>
      <c r="G1088" s="203"/>
      <c r="H1088" s="25"/>
      <c r="I1088" s="25"/>
      <c r="J1088" s="25"/>
      <c r="L1088" s="25"/>
      <c r="M1088" s="25"/>
      <c r="N1088" s="25"/>
      <c r="O1088" s="25"/>
      <c r="P1088" s="25"/>
    </row>
    <row r="1089" spans="1:16" ht="16.5" thickBot="1">
      <c r="A1089" s="25"/>
      <c r="B1089" s="25"/>
      <c r="C1089" s="197"/>
      <c r="D1089" s="25"/>
      <c r="E1089" s="202"/>
      <c r="F1089" s="25"/>
      <c r="G1089" s="203"/>
      <c r="H1089" s="25"/>
      <c r="I1089" s="25"/>
      <c r="J1089" s="25"/>
      <c r="L1089" s="25"/>
      <c r="M1089" s="25"/>
      <c r="N1089" s="25"/>
      <c r="O1089" s="25"/>
      <c r="P1089" s="25"/>
    </row>
    <row r="1090" spans="1:16" ht="16.5" thickBot="1">
      <c r="A1090" s="25"/>
      <c r="B1090" s="25"/>
      <c r="C1090" s="197"/>
      <c r="D1090" s="25"/>
      <c r="E1090" s="202"/>
      <c r="F1090" s="25"/>
      <c r="G1090" s="203"/>
      <c r="H1090" s="25"/>
      <c r="I1090" s="25"/>
      <c r="J1090" s="25"/>
      <c r="L1090" s="25"/>
      <c r="M1090" s="25"/>
      <c r="N1090" s="25"/>
      <c r="O1090" s="25"/>
      <c r="P1090" s="25"/>
    </row>
    <row r="1091" spans="1:16" ht="16.5" thickBot="1">
      <c r="A1091" s="25"/>
      <c r="B1091" s="25"/>
      <c r="C1091" s="197"/>
      <c r="D1091" s="25"/>
      <c r="E1091" s="202"/>
      <c r="F1091" s="25"/>
      <c r="G1091" s="203"/>
      <c r="H1091" s="25"/>
      <c r="I1091" s="25"/>
      <c r="J1091" s="25"/>
      <c r="L1091" s="25"/>
      <c r="M1091" s="25"/>
      <c r="N1091" s="25"/>
      <c r="O1091" s="25"/>
      <c r="P1091" s="25"/>
    </row>
    <row r="1092" spans="1:16" ht="16.5" thickBot="1">
      <c r="A1092" s="25"/>
      <c r="B1092" s="25"/>
      <c r="C1092" s="197"/>
      <c r="D1092" s="25"/>
      <c r="E1092" s="202"/>
      <c r="F1092" s="25"/>
      <c r="G1092" s="203"/>
      <c r="H1092" s="25"/>
      <c r="I1092" s="25"/>
      <c r="J1092" s="25"/>
      <c r="L1092" s="25"/>
      <c r="M1092" s="25"/>
      <c r="N1092" s="25"/>
      <c r="O1092" s="25"/>
      <c r="P1092" s="25"/>
    </row>
    <row r="1093" spans="1:16" ht="16.5" thickBot="1">
      <c r="A1093" s="25"/>
      <c r="B1093" s="25"/>
      <c r="C1093" s="197"/>
      <c r="D1093" s="25"/>
      <c r="E1093" s="202"/>
      <c r="F1093" s="25"/>
      <c r="G1093" s="203"/>
      <c r="H1093" s="25"/>
      <c r="I1093" s="25"/>
      <c r="J1093" s="25"/>
      <c r="L1093" s="25"/>
      <c r="M1093" s="25"/>
      <c r="N1093" s="25"/>
      <c r="O1093" s="25"/>
      <c r="P1093" s="25"/>
    </row>
    <row r="1094" spans="1:16" ht="16.5" thickBot="1">
      <c r="A1094" s="25"/>
      <c r="B1094" s="25"/>
      <c r="C1094" s="197"/>
      <c r="D1094" s="25"/>
      <c r="E1094" s="202"/>
      <c r="F1094" s="25"/>
      <c r="G1094" s="203"/>
      <c r="H1094" s="25"/>
      <c r="I1094" s="25"/>
      <c r="J1094" s="25"/>
      <c r="L1094" s="25"/>
      <c r="M1094" s="25"/>
      <c r="N1094" s="25"/>
      <c r="O1094" s="25"/>
      <c r="P1094" s="25"/>
    </row>
    <row r="1095" spans="1:16" ht="16.5" thickBot="1">
      <c r="A1095" s="25"/>
      <c r="B1095" s="25"/>
      <c r="C1095" s="197"/>
      <c r="D1095" s="25"/>
      <c r="E1095" s="202"/>
      <c r="F1095" s="25"/>
      <c r="G1095" s="203"/>
      <c r="H1095" s="25"/>
      <c r="I1095" s="25"/>
      <c r="J1095" s="25"/>
      <c r="L1095" s="25"/>
      <c r="M1095" s="25"/>
      <c r="N1095" s="25"/>
      <c r="O1095" s="25"/>
      <c r="P1095" s="25"/>
    </row>
    <row r="1096" spans="1:16" ht="16.5" thickBot="1">
      <c r="A1096" s="25"/>
      <c r="B1096" s="25"/>
      <c r="C1096" s="197"/>
      <c r="D1096" s="25"/>
      <c r="E1096" s="202"/>
      <c r="F1096" s="25"/>
      <c r="G1096" s="203"/>
      <c r="H1096" s="25"/>
      <c r="I1096" s="25"/>
      <c r="J1096" s="25"/>
      <c r="L1096" s="25"/>
      <c r="M1096" s="25"/>
      <c r="N1096" s="25"/>
      <c r="O1096" s="25"/>
      <c r="P1096" s="25"/>
    </row>
    <row r="1097" spans="1:16" ht="16.5" thickBot="1">
      <c r="A1097" s="25"/>
      <c r="B1097" s="25"/>
      <c r="C1097" s="197"/>
      <c r="D1097" s="25"/>
      <c r="E1097" s="202"/>
      <c r="F1097" s="25"/>
      <c r="G1097" s="203"/>
      <c r="H1097" s="25"/>
      <c r="I1097" s="25"/>
      <c r="J1097" s="25"/>
      <c r="L1097" s="25"/>
      <c r="M1097" s="25"/>
      <c r="N1097" s="25"/>
      <c r="O1097" s="25"/>
      <c r="P1097" s="25"/>
    </row>
    <row r="1098" spans="1:16" ht="16.5" thickBot="1">
      <c r="A1098" s="25"/>
      <c r="B1098" s="25"/>
      <c r="C1098" s="197"/>
      <c r="D1098" s="25"/>
      <c r="E1098" s="202"/>
      <c r="F1098" s="25"/>
      <c r="G1098" s="203"/>
      <c r="H1098" s="25"/>
      <c r="I1098" s="25"/>
      <c r="J1098" s="25"/>
      <c r="L1098" s="25"/>
      <c r="M1098" s="25"/>
      <c r="N1098" s="25"/>
      <c r="O1098" s="25"/>
      <c r="P1098" s="25"/>
    </row>
    <row r="1099" spans="1:16" ht="16.5" thickBot="1">
      <c r="A1099" s="25"/>
      <c r="B1099" s="25"/>
      <c r="C1099" s="197"/>
      <c r="D1099" s="25"/>
      <c r="E1099" s="202"/>
      <c r="F1099" s="25"/>
      <c r="G1099" s="203"/>
      <c r="H1099" s="25"/>
      <c r="I1099" s="25"/>
      <c r="J1099" s="25"/>
      <c r="L1099" s="25"/>
      <c r="M1099" s="25"/>
      <c r="N1099" s="25"/>
      <c r="O1099" s="25"/>
      <c r="P1099" s="25"/>
    </row>
    <row r="1100" spans="1:16" ht="16.5" thickBot="1">
      <c r="A1100" s="25"/>
      <c r="B1100" s="25"/>
      <c r="C1100" s="197"/>
      <c r="D1100" s="25"/>
      <c r="E1100" s="202"/>
      <c r="F1100" s="25"/>
      <c r="G1100" s="203"/>
      <c r="H1100" s="25"/>
      <c r="I1100" s="25"/>
      <c r="J1100" s="25"/>
      <c r="L1100" s="25"/>
      <c r="M1100" s="25"/>
      <c r="N1100" s="25"/>
      <c r="O1100" s="25"/>
      <c r="P1100" s="25"/>
    </row>
    <row r="1101" spans="1:16" ht="16.5" thickBot="1">
      <c r="A1101" s="25"/>
      <c r="B1101" s="25"/>
      <c r="C1101" s="197"/>
      <c r="D1101" s="25"/>
      <c r="E1101" s="202"/>
      <c r="F1101" s="25"/>
      <c r="G1101" s="203"/>
      <c r="H1101" s="25"/>
      <c r="I1101" s="25"/>
      <c r="J1101" s="25"/>
      <c r="L1101" s="25"/>
      <c r="M1101" s="25"/>
      <c r="N1101" s="25"/>
      <c r="O1101" s="25"/>
      <c r="P1101" s="25"/>
    </row>
    <row r="1102" spans="1:16" ht="16.5" thickBot="1">
      <c r="A1102" s="25"/>
      <c r="B1102" s="25"/>
      <c r="C1102" s="197"/>
      <c r="D1102" s="25"/>
      <c r="E1102" s="202"/>
      <c r="F1102" s="25"/>
      <c r="G1102" s="203"/>
      <c r="H1102" s="25"/>
      <c r="I1102" s="25"/>
      <c r="J1102" s="25"/>
      <c r="L1102" s="25"/>
      <c r="M1102" s="25"/>
      <c r="N1102" s="25"/>
      <c r="O1102" s="25"/>
      <c r="P1102" s="25"/>
    </row>
    <row r="1103" spans="1:16" ht="16.5" thickBot="1">
      <c r="A1103" s="25"/>
      <c r="B1103" s="25"/>
      <c r="C1103" s="197"/>
      <c r="D1103" s="25"/>
      <c r="E1103" s="202"/>
      <c r="F1103" s="25"/>
      <c r="G1103" s="203"/>
      <c r="H1103" s="25"/>
      <c r="I1103" s="25"/>
      <c r="J1103" s="25"/>
      <c r="L1103" s="25"/>
      <c r="M1103" s="25"/>
      <c r="N1103" s="25"/>
      <c r="O1103" s="25"/>
      <c r="P1103" s="25"/>
    </row>
    <row r="1104" spans="1:16" ht="16.5" thickBot="1">
      <c r="A1104" s="25"/>
      <c r="B1104" s="25"/>
      <c r="C1104" s="197"/>
      <c r="D1104" s="25"/>
      <c r="E1104" s="202"/>
      <c r="F1104" s="25"/>
      <c r="G1104" s="203"/>
      <c r="H1104" s="25"/>
      <c r="I1104" s="25"/>
      <c r="J1104" s="25"/>
      <c r="L1104" s="25"/>
      <c r="M1104" s="25"/>
      <c r="N1104" s="25"/>
      <c r="O1104" s="25"/>
      <c r="P1104" s="25"/>
    </row>
    <row r="1105" spans="1:16" ht="16.5" thickBot="1">
      <c r="A1105" s="25"/>
      <c r="B1105" s="25"/>
      <c r="C1105" s="197"/>
      <c r="D1105" s="25"/>
      <c r="E1105" s="202"/>
      <c r="F1105" s="25"/>
      <c r="G1105" s="203"/>
      <c r="H1105" s="25"/>
      <c r="I1105" s="25"/>
      <c r="J1105" s="25"/>
      <c r="L1105" s="25"/>
      <c r="M1105" s="25"/>
      <c r="N1105" s="25"/>
      <c r="O1105" s="25"/>
      <c r="P1105" s="25"/>
    </row>
    <row r="1106" spans="1:16" ht="16.5" thickBot="1">
      <c r="A1106" s="25"/>
      <c r="B1106" s="25"/>
      <c r="C1106" s="197"/>
      <c r="D1106" s="25"/>
      <c r="E1106" s="202"/>
      <c r="F1106" s="25"/>
      <c r="G1106" s="203"/>
      <c r="H1106" s="25"/>
      <c r="I1106" s="25"/>
      <c r="J1106" s="25"/>
      <c r="L1106" s="25"/>
      <c r="M1106" s="25"/>
      <c r="N1106" s="25"/>
      <c r="O1106" s="25"/>
      <c r="P1106" s="25"/>
    </row>
    <row r="1107" spans="1:16" ht="16.5" thickBot="1">
      <c r="A1107" s="25"/>
      <c r="B1107" s="25"/>
      <c r="C1107" s="197"/>
      <c r="D1107" s="25"/>
      <c r="E1107" s="202"/>
      <c r="F1107" s="25"/>
      <c r="G1107" s="203"/>
      <c r="H1107" s="25"/>
      <c r="I1107" s="25"/>
      <c r="J1107" s="25"/>
      <c r="L1107" s="25"/>
      <c r="M1107" s="25"/>
      <c r="N1107" s="25"/>
      <c r="O1107" s="25"/>
      <c r="P1107" s="25"/>
    </row>
    <row r="1108" spans="1:16" ht="16.5" thickBot="1">
      <c r="A1108" s="25"/>
      <c r="B1108" s="25"/>
      <c r="C1108" s="197"/>
      <c r="D1108" s="25"/>
      <c r="E1108" s="202"/>
      <c r="F1108" s="25"/>
      <c r="G1108" s="203"/>
      <c r="H1108" s="25"/>
      <c r="I1108" s="25"/>
      <c r="J1108" s="25"/>
      <c r="L1108" s="25"/>
      <c r="M1108" s="25"/>
      <c r="N1108" s="25"/>
      <c r="O1108" s="25"/>
      <c r="P1108" s="25"/>
    </row>
    <row r="1109" spans="1:16" ht="16.5" thickBot="1">
      <c r="A1109" s="25"/>
      <c r="B1109" s="25"/>
      <c r="C1109" s="197"/>
      <c r="D1109" s="25"/>
      <c r="E1109" s="202"/>
      <c r="F1109" s="25"/>
      <c r="G1109" s="203"/>
      <c r="H1109" s="25"/>
      <c r="I1109" s="25"/>
      <c r="J1109" s="25"/>
      <c r="L1109" s="25"/>
      <c r="M1109" s="25"/>
      <c r="N1109" s="25"/>
      <c r="O1109" s="25"/>
      <c r="P1109" s="25"/>
    </row>
    <row r="1110" spans="1:16" ht="16.5" thickBot="1">
      <c r="A1110" s="25"/>
      <c r="B1110" s="25"/>
      <c r="C1110" s="197"/>
      <c r="D1110" s="25"/>
      <c r="E1110" s="202"/>
      <c r="F1110" s="25"/>
      <c r="G1110" s="203"/>
      <c r="H1110" s="25"/>
      <c r="I1110" s="25"/>
      <c r="J1110" s="25"/>
      <c r="L1110" s="25"/>
      <c r="M1110" s="25"/>
      <c r="N1110" s="25"/>
      <c r="O1110" s="25"/>
      <c r="P1110" s="25"/>
    </row>
    <row r="1111" spans="1:16" ht="16.5" thickBot="1">
      <c r="A1111" s="25"/>
      <c r="B1111" s="25"/>
      <c r="C1111" s="197"/>
      <c r="D1111" s="25"/>
      <c r="E1111" s="202"/>
      <c r="F1111" s="25"/>
      <c r="G1111" s="203"/>
      <c r="H1111" s="25"/>
      <c r="I1111" s="25"/>
      <c r="J1111" s="25"/>
      <c r="L1111" s="25"/>
      <c r="M1111" s="25"/>
      <c r="N1111" s="25"/>
      <c r="O1111" s="25"/>
      <c r="P1111" s="25"/>
    </row>
    <row r="1112" spans="1:16" ht="16.5" thickBot="1">
      <c r="A1112" s="25"/>
      <c r="B1112" s="25"/>
      <c r="C1112" s="197"/>
      <c r="D1112" s="25"/>
      <c r="E1112" s="202"/>
      <c r="F1112" s="25"/>
      <c r="G1112" s="203"/>
      <c r="H1112" s="25"/>
      <c r="I1112" s="25"/>
      <c r="J1112" s="25"/>
      <c r="L1112" s="25"/>
      <c r="M1112" s="25"/>
      <c r="N1112" s="25"/>
      <c r="O1112" s="25"/>
      <c r="P1112" s="25"/>
    </row>
    <row r="1113" spans="1:16" ht="16.5" thickBot="1">
      <c r="A1113" s="25"/>
      <c r="B1113" s="25"/>
      <c r="C1113" s="197"/>
      <c r="D1113" s="25"/>
      <c r="E1113" s="202"/>
      <c r="F1113" s="25"/>
      <c r="G1113" s="203"/>
      <c r="H1113" s="25"/>
      <c r="I1113" s="25"/>
      <c r="J1113" s="25"/>
      <c r="L1113" s="25"/>
      <c r="M1113" s="25"/>
      <c r="N1113" s="25"/>
      <c r="O1113" s="25"/>
      <c r="P1113" s="25"/>
    </row>
    <row r="1114" spans="1:16" ht="16.5" thickBot="1">
      <c r="A1114" s="25"/>
      <c r="B1114" s="25"/>
      <c r="C1114" s="197"/>
      <c r="D1114" s="25"/>
      <c r="E1114" s="202"/>
      <c r="F1114" s="25"/>
      <c r="G1114" s="203"/>
      <c r="H1114" s="25"/>
      <c r="I1114" s="25"/>
      <c r="J1114" s="25"/>
      <c r="L1114" s="25"/>
      <c r="M1114" s="25"/>
      <c r="N1114" s="25"/>
      <c r="O1114" s="25"/>
      <c r="P1114" s="25"/>
    </row>
    <row r="1115" spans="1:16" ht="16.5" thickBot="1">
      <c r="A1115" s="25"/>
      <c r="B1115" s="25"/>
      <c r="C1115" s="197"/>
      <c r="D1115" s="25"/>
      <c r="E1115" s="202"/>
      <c r="F1115" s="25"/>
      <c r="G1115" s="203"/>
      <c r="H1115" s="25"/>
      <c r="I1115" s="25"/>
      <c r="J1115" s="25"/>
      <c r="L1115" s="25"/>
      <c r="M1115" s="25"/>
      <c r="N1115" s="25"/>
      <c r="O1115" s="25"/>
      <c r="P1115" s="25"/>
    </row>
    <row r="1116" spans="1:16" ht="16.5" thickBot="1">
      <c r="A1116" s="25"/>
      <c r="B1116" s="25"/>
      <c r="C1116" s="197"/>
      <c r="D1116" s="25"/>
      <c r="E1116" s="202"/>
      <c r="F1116" s="25"/>
      <c r="G1116" s="203"/>
      <c r="H1116" s="25"/>
      <c r="I1116" s="25"/>
      <c r="J1116" s="25"/>
      <c r="L1116" s="25"/>
      <c r="M1116" s="25"/>
      <c r="N1116" s="25"/>
      <c r="O1116" s="25"/>
      <c r="P1116" s="25"/>
    </row>
    <row r="1117" spans="1:16" ht="16.5" thickBot="1">
      <c r="A1117" s="25"/>
      <c r="B1117" s="25"/>
      <c r="C1117" s="197"/>
      <c r="D1117" s="25"/>
      <c r="E1117" s="202"/>
      <c r="F1117" s="25"/>
      <c r="G1117" s="203"/>
      <c r="H1117" s="25"/>
      <c r="I1117" s="25"/>
      <c r="J1117" s="25"/>
      <c r="L1117" s="25"/>
      <c r="M1117" s="25"/>
      <c r="N1117" s="25"/>
      <c r="O1117" s="25"/>
      <c r="P1117" s="25"/>
    </row>
    <row r="1118" spans="1:16" ht="16.5" thickBot="1">
      <c r="A1118" s="25"/>
      <c r="B1118" s="25"/>
      <c r="C1118" s="197"/>
      <c r="D1118" s="25"/>
      <c r="E1118" s="202"/>
      <c r="F1118" s="25"/>
      <c r="G1118" s="203"/>
      <c r="H1118" s="25"/>
      <c r="I1118" s="25"/>
      <c r="J1118" s="25"/>
      <c r="L1118" s="25"/>
      <c r="M1118" s="25"/>
      <c r="N1118" s="25"/>
      <c r="O1118" s="25"/>
      <c r="P1118" s="25"/>
    </row>
    <row r="1119" spans="1:16" ht="16.5" thickBot="1">
      <c r="A1119" s="25"/>
      <c r="B1119" s="25"/>
      <c r="C1119" s="197"/>
      <c r="D1119" s="25"/>
      <c r="E1119" s="202"/>
      <c r="F1119" s="25"/>
      <c r="G1119" s="203"/>
      <c r="H1119" s="25"/>
      <c r="I1119" s="25"/>
      <c r="J1119" s="25"/>
      <c r="L1119" s="25"/>
      <c r="M1119" s="25"/>
      <c r="N1119" s="25"/>
      <c r="O1119" s="25"/>
      <c r="P1119" s="25"/>
    </row>
    <row r="1120" spans="1:16" ht="16.5" thickBot="1">
      <c r="A1120" s="25"/>
      <c r="B1120" s="25"/>
      <c r="C1120" s="197"/>
      <c r="D1120" s="25"/>
      <c r="E1120" s="202"/>
      <c r="F1120" s="25"/>
      <c r="G1120" s="203"/>
      <c r="H1120" s="25"/>
      <c r="I1120" s="25"/>
      <c r="J1120" s="25"/>
      <c r="L1120" s="25"/>
      <c r="M1120" s="25"/>
      <c r="N1120" s="25"/>
      <c r="O1120" s="25"/>
      <c r="P1120" s="25"/>
    </row>
    <row r="1121" spans="1:16" ht="16.5" thickBot="1">
      <c r="A1121" s="25"/>
      <c r="B1121" s="25"/>
      <c r="C1121" s="197"/>
      <c r="D1121" s="25"/>
      <c r="E1121" s="202"/>
      <c r="F1121" s="25"/>
      <c r="G1121" s="203"/>
      <c r="H1121" s="25"/>
      <c r="I1121" s="25"/>
      <c r="J1121" s="25"/>
      <c r="L1121" s="25"/>
      <c r="M1121" s="25"/>
      <c r="N1121" s="25"/>
      <c r="O1121" s="25"/>
      <c r="P1121" s="25"/>
    </row>
    <row r="1122" spans="1:16" ht="16.5" thickBot="1">
      <c r="A1122" s="25"/>
      <c r="B1122" s="25"/>
      <c r="C1122" s="197"/>
      <c r="D1122" s="25"/>
      <c r="E1122" s="202"/>
      <c r="F1122" s="25"/>
      <c r="G1122" s="203"/>
      <c r="H1122" s="25"/>
      <c r="I1122" s="25"/>
      <c r="J1122" s="25"/>
      <c r="L1122" s="25"/>
      <c r="M1122" s="25"/>
      <c r="N1122" s="25"/>
      <c r="O1122" s="25"/>
      <c r="P1122" s="25"/>
    </row>
    <row r="1123" spans="1:16" ht="16.5" thickBot="1">
      <c r="A1123" s="25"/>
      <c r="B1123" s="25"/>
      <c r="C1123" s="197"/>
      <c r="D1123" s="25"/>
      <c r="E1123" s="202"/>
      <c r="F1123" s="25"/>
      <c r="G1123" s="203"/>
      <c r="H1123" s="25"/>
      <c r="I1123" s="25"/>
      <c r="J1123" s="25"/>
      <c r="L1123" s="25"/>
      <c r="M1123" s="25"/>
      <c r="N1123" s="25"/>
      <c r="O1123" s="25"/>
      <c r="P1123" s="25"/>
    </row>
    <row r="1124" spans="1:16" ht="16.5" thickBot="1">
      <c r="A1124" s="25"/>
      <c r="B1124" s="25"/>
      <c r="C1124" s="197"/>
      <c r="D1124" s="25"/>
      <c r="E1124" s="202"/>
      <c r="F1124" s="25"/>
      <c r="G1124" s="203"/>
      <c r="H1124" s="25"/>
      <c r="I1124" s="25"/>
      <c r="J1124" s="25"/>
      <c r="L1124" s="25"/>
      <c r="M1124" s="25"/>
      <c r="N1124" s="25"/>
      <c r="O1124" s="25"/>
      <c r="P1124" s="25"/>
    </row>
    <row r="1125" spans="1:16" ht="16.5" thickBot="1">
      <c r="A1125" s="25"/>
      <c r="B1125" s="25"/>
      <c r="C1125" s="197"/>
      <c r="D1125" s="25"/>
      <c r="E1125" s="202"/>
      <c r="F1125" s="25"/>
      <c r="G1125" s="203"/>
      <c r="H1125" s="25"/>
      <c r="I1125" s="25"/>
      <c r="J1125" s="25"/>
      <c r="L1125" s="25"/>
      <c r="M1125" s="25"/>
      <c r="N1125" s="25"/>
      <c r="O1125" s="25"/>
      <c r="P1125" s="25"/>
    </row>
    <row r="1126" spans="1:16" ht="16.5" thickBot="1">
      <c r="A1126" s="25"/>
      <c r="B1126" s="25"/>
      <c r="C1126" s="197"/>
      <c r="D1126" s="25"/>
      <c r="E1126" s="202"/>
      <c r="F1126" s="25"/>
      <c r="G1126" s="203"/>
      <c r="H1126" s="25"/>
      <c r="I1126" s="25"/>
      <c r="J1126" s="25"/>
      <c r="L1126" s="25"/>
      <c r="M1126" s="25"/>
      <c r="N1126" s="25"/>
      <c r="O1126" s="25"/>
      <c r="P1126" s="25"/>
    </row>
    <row r="1127" spans="1:16" ht="16.5" thickBot="1">
      <c r="A1127" s="25"/>
      <c r="B1127" s="25"/>
      <c r="C1127" s="197"/>
      <c r="D1127" s="25"/>
      <c r="E1127" s="202"/>
      <c r="F1127" s="25"/>
      <c r="G1127" s="203"/>
      <c r="H1127" s="25"/>
      <c r="I1127" s="25"/>
      <c r="J1127" s="25"/>
      <c r="L1127" s="25"/>
      <c r="M1127" s="25"/>
      <c r="N1127" s="25"/>
      <c r="O1127" s="25"/>
      <c r="P1127" s="25"/>
    </row>
    <row r="1128" spans="1:16" ht="16.5" thickBot="1">
      <c r="A1128" s="25"/>
      <c r="B1128" s="25"/>
      <c r="C1128" s="197"/>
      <c r="D1128" s="25"/>
      <c r="E1128" s="202"/>
      <c r="F1128" s="25"/>
      <c r="G1128" s="203"/>
      <c r="H1128" s="25"/>
      <c r="I1128" s="25"/>
      <c r="J1128" s="25"/>
      <c r="L1128" s="25"/>
      <c r="M1128" s="25"/>
      <c r="N1128" s="25"/>
      <c r="O1128" s="25"/>
      <c r="P1128" s="25"/>
    </row>
    <row r="1129" spans="1:16" ht="16.5" thickBot="1">
      <c r="A1129" s="25"/>
      <c r="B1129" s="25"/>
      <c r="C1129" s="197"/>
      <c r="D1129" s="25"/>
      <c r="E1129" s="202"/>
      <c r="F1129" s="25"/>
      <c r="G1129" s="203"/>
      <c r="H1129" s="25"/>
      <c r="I1129" s="25"/>
      <c r="J1129" s="25"/>
      <c r="L1129" s="25"/>
      <c r="M1129" s="25"/>
      <c r="N1129" s="25"/>
      <c r="O1129" s="25"/>
      <c r="P1129" s="25"/>
    </row>
    <row r="1130" spans="1:16" ht="16.5" thickBot="1">
      <c r="A1130" s="25"/>
      <c r="B1130" s="25"/>
      <c r="C1130" s="197"/>
      <c r="D1130" s="25"/>
      <c r="E1130" s="202"/>
      <c r="F1130" s="25"/>
      <c r="G1130" s="203"/>
      <c r="H1130" s="25"/>
      <c r="I1130" s="25"/>
      <c r="J1130" s="25"/>
      <c r="L1130" s="25"/>
      <c r="M1130" s="25"/>
      <c r="N1130" s="25"/>
      <c r="O1130" s="25"/>
      <c r="P1130" s="25"/>
    </row>
    <row r="1131" spans="1:16" ht="16.5" thickBot="1">
      <c r="A1131" s="25"/>
      <c r="B1131" s="25"/>
      <c r="C1131" s="197"/>
      <c r="D1131" s="25"/>
      <c r="E1131" s="202"/>
      <c r="F1131" s="25"/>
      <c r="G1131" s="203"/>
      <c r="H1131" s="25"/>
      <c r="I1131" s="25"/>
      <c r="J1131" s="25"/>
      <c r="L1131" s="25"/>
      <c r="M1131" s="25"/>
      <c r="N1131" s="25"/>
      <c r="O1131" s="25"/>
      <c r="P1131" s="25"/>
    </row>
    <row r="1132" spans="1:16" ht="16.5" thickBot="1">
      <c r="A1132" s="25"/>
      <c r="B1132" s="25"/>
      <c r="C1132" s="197"/>
      <c r="D1132" s="25"/>
      <c r="E1132" s="202"/>
      <c r="F1132" s="25"/>
      <c r="G1132" s="203"/>
      <c r="H1132" s="25"/>
      <c r="I1132" s="25"/>
      <c r="J1132" s="25"/>
      <c r="L1132" s="25"/>
      <c r="M1132" s="25"/>
      <c r="N1132" s="25"/>
      <c r="O1132" s="25"/>
      <c r="P1132" s="25"/>
    </row>
    <row r="1133" spans="1:16" ht="16.5" thickBot="1">
      <c r="A1133" s="25"/>
      <c r="B1133" s="25"/>
      <c r="C1133" s="197"/>
      <c r="D1133" s="25"/>
      <c r="E1133" s="202"/>
      <c r="F1133" s="25"/>
      <c r="G1133" s="203"/>
      <c r="H1133" s="25"/>
      <c r="I1133" s="25"/>
      <c r="J1133" s="25"/>
      <c r="L1133" s="25"/>
      <c r="M1133" s="25"/>
      <c r="N1133" s="25"/>
      <c r="O1133" s="25"/>
      <c r="P1133" s="25"/>
    </row>
    <row r="1134" spans="1:16" ht="16.5" thickBot="1">
      <c r="A1134" s="25"/>
      <c r="B1134" s="25"/>
      <c r="C1134" s="197"/>
      <c r="D1134" s="25"/>
      <c r="E1134" s="202"/>
      <c r="F1134" s="25"/>
      <c r="G1134" s="203"/>
      <c r="H1134" s="25"/>
      <c r="I1134" s="25"/>
      <c r="J1134" s="25"/>
      <c r="L1134" s="25"/>
      <c r="M1134" s="25"/>
      <c r="N1134" s="25"/>
      <c r="O1134" s="25"/>
      <c r="P1134" s="25"/>
    </row>
    <row r="1135" spans="1:16" ht="16.5" thickBot="1">
      <c r="A1135" s="25"/>
      <c r="B1135" s="25"/>
      <c r="C1135" s="197"/>
      <c r="D1135" s="25"/>
      <c r="E1135" s="202"/>
      <c r="F1135" s="25"/>
      <c r="G1135" s="203"/>
      <c r="H1135" s="25"/>
      <c r="I1135" s="25"/>
      <c r="J1135" s="25"/>
      <c r="L1135" s="25"/>
      <c r="M1135" s="25"/>
      <c r="N1135" s="25"/>
      <c r="O1135" s="25"/>
      <c r="P1135" s="25"/>
    </row>
    <row r="1136" spans="1:16" ht="16.5" thickBot="1">
      <c r="A1136" s="25"/>
      <c r="B1136" s="25"/>
      <c r="C1136" s="197"/>
      <c r="D1136" s="25"/>
      <c r="E1136" s="202"/>
      <c r="F1136" s="25"/>
      <c r="G1136" s="203"/>
      <c r="H1136" s="25"/>
      <c r="I1136" s="25"/>
      <c r="J1136" s="25"/>
      <c r="L1136" s="25"/>
      <c r="M1136" s="25"/>
      <c r="N1136" s="25"/>
      <c r="O1136" s="25"/>
      <c r="P1136" s="25"/>
    </row>
    <row r="1137" spans="1:16" ht="16.5" thickBot="1">
      <c r="A1137" s="25"/>
      <c r="B1137" s="25"/>
      <c r="C1137" s="197"/>
      <c r="D1137" s="25"/>
      <c r="E1137" s="202"/>
      <c r="F1137" s="25"/>
      <c r="G1137" s="203"/>
      <c r="H1137" s="25"/>
      <c r="I1137" s="25"/>
      <c r="J1137" s="25"/>
      <c r="L1137" s="25"/>
      <c r="M1137" s="25"/>
      <c r="N1137" s="25"/>
      <c r="O1137" s="25"/>
      <c r="P1137" s="25"/>
    </row>
    <row r="1138" spans="1:16" ht="16.5" thickBot="1">
      <c r="A1138" s="25"/>
      <c r="B1138" s="25"/>
      <c r="C1138" s="197"/>
      <c r="D1138" s="25"/>
      <c r="E1138" s="202"/>
      <c r="F1138" s="25"/>
      <c r="G1138" s="203"/>
      <c r="H1138" s="25"/>
      <c r="I1138" s="25"/>
      <c r="J1138" s="25"/>
      <c r="L1138" s="25"/>
      <c r="M1138" s="25"/>
      <c r="N1138" s="25"/>
      <c r="O1138" s="25"/>
      <c r="P1138" s="25"/>
    </row>
    <row r="1139" spans="1:16" ht="16.5" thickBot="1">
      <c r="A1139" s="25"/>
      <c r="B1139" s="25"/>
      <c r="C1139" s="197"/>
      <c r="D1139" s="25"/>
      <c r="E1139" s="202"/>
      <c r="F1139" s="25"/>
      <c r="G1139" s="203"/>
      <c r="H1139" s="25"/>
      <c r="I1139" s="25"/>
      <c r="J1139" s="25"/>
      <c r="L1139" s="25"/>
      <c r="M1139" s="25"/>
      <c r="N1139" s="25"/>
      <c r="O1139" s="25"/>
      <c r="P1139" s="25"/>
    </row>
    <row r="1140" spans="1:16" ht="16.5" thickBot="1">
      <c r="A1140" s="25"/>
      <c r="B1140" s="25"/>
      <c r="C1140" s="197"/>
      <c r="D1140" s="25"/>
      <c r="E1140" s="202"/>
      <c r="F1140" s="25"/>
      <c r="G1140" s="203"/>
      <c r="H1140" s="25"/>
      <c r="I1140" s="25"/>
      <c r="J1140" s="25"/>
      <c r="L1140" s="25"/>
      <c r="M1140" s="25"/>
      <c r="N1140" s="25"/>
      <c r="O1140" s="25"/>
      <c r="P1140" s="25"/>
    </row>
    <row r="1141" spans="1:16" ht="16.5" thickBot="1">
      <c r="A1141" s="25"/>
      <c r="B1141" s="25"/>
      <c r="C1141" s="197"/>
      <c r="D1141" s="25"/>
      <c r="E1141" s="202"/>
      <c r="F1141" s="25"/>
      <c r="G1141" s="203"/>
      <c r="H1141" s="25"/>
      <c r="I1141" s="25"/>
      <c r="J1141" s="25"/>
      <c r="L1141" s="25"/>
      <c r="M1141" s="25"/>
      <c r="N1141" s="25"/>
      <c r="O1141" s="25"/>
      <c r="P1141" s="25"/>
    </row>
    <row r="1142" spans="1:16" ht="16.5" thickBot="1">
      <c r="A1142" s="25"/>
      <c r="B1142" s="25"/>
      <c r="C1142" s="197"/>
      <c r="D1142" s="25"/>
      <c r="E1142" s="202"/>
      <c r="F1142" s="25"/>
      <c r="G1142" s="203"/>
      <c r="H1142" s="25"/>
      <c r="I1142" s="25"/>
      <c r="J1142" s="25"/>
      <c r="L1142" s="25"/>
      <c r="M1142" s="25"/>
      <c r="N1142" s="25"/>
      <c r="O1142" s="25"/>
      <c r="P1142" s="25"/>
    </row>
    <row r="1143" spans="1:16" ht="16.5" thickBot="1">
      <c r="A1143" s="25"/>
      <c r="B1143" s="25"/>
      <c r="C1143" s="197"/>
      <c r="D1143" s="25"/>
      <c r="E1143" s="202"/>
      <c r="F1143" s="25"/>
      <c r="G1143" s="203"/>
      <c r="H1143" s="25"/>
      <c r="I1143" s="25"/>
      <c r="J1143" s="25"/>
      <c r="L1143" s="25"/>
      <c r="M1143" s="25"/>
      <c r="N1143" s="25"/>
      <c r="O1143" s="25"/>
      <c r="P1143" s="25"/>
    </row>
    <row r="1144" spans="1:16" ht="16.5" thickBot="1">
      <c r="A1144" s="25"/>
      <c r="B1144" s="25"/>
      <c r="C1144" s="197"/>
      <c r="D1144" s="25"/>
      <c r="E1144" s="202"/>
      <c r="F1144" s="25"/>
      <c r="G1144" s="203"/>
      <c r="H1144" s="25"/>
      <c r="I1144" s="25"/>
      <c r="J1144" s="25"/>
      <c r="L1144" s="25"/>
      <c r="M1144" s="25"/>
      <c r="N1144" s="25"/>
      <c r="O1144" s="25"/>
      <c r="P1144" s="25"/>
    </row>
    <row r="1145" spans="1:16" ht="16.5" thickBot="1">
      <c r="A1145" s="25"/>
      <c r="B1145" s="25"/>
      <c r="C1145" s="197"/>
      <c r="D1145" s="25"/>
      <c r="E1145" s="202"/>
      <c r="F1145" s="25"/>
      <c r="G1145" s="203"/>
      <c r="H1145" s="25"/>
      <c r="I1145" s="25"/>
      <c r="J1145" s="25"/>
      <c r="L1145" s="25"/>
      <c r="M1145" s="25"/>
      <c r="N1145" s="25"/>
      <c r="O1145" s="25"/>
      <c r="P1145" s="25"/>
    </row>
    <row r="1146" spans="1:16" ht="16.5" thickBot="1">
      <c r="A1146" s="25"/>
      <c r="B1146" s="25"/>
      <c r="C1146" s="197"/>
      <c r="D1146" s="25"/>
      <c r="E1146" s="202"/>
      <c r="F1146" s="25"/>
      <c r="G1146" s="203"/>
      <c r="H1146" s="25"/>
      <c r="I1146" s="25"/>
      <c r="J1146" s="25"/>
      <c r="L1146" s="25"/>
      <c r="M1146" s="25"/>
      <c r="N1146" s="25"/>
      <c r="O1146" s="25"/>
      <c r="P1146" s="25"/>
    </row>
    <row r="1147" spans="1:16" ht="16.5" thickBot="1">
      <c r="A1147" s="25"/>
      <c r="B1147" s="25"/>
      <c r="C1147" s="197"/>
      <c r="D1147" s="25"/>
      <c r="E1147" s="202"/>
      <c r="F1147" s="25"/>
      <c r="G1147" s="203"/>
      <c r="H1147" s="25"/>
      <c r="I1147" s="25"/>
      <c r="J1147" s="25"/>
      <c r="L1147" s="25"/>
      <c r="M1147" s="25"/>
      <c r="N1147" s="25"/>
      <c r="O1147" s="25"/>
      <c r="P1147" s="25"/>
    </row>
    <row r="1148" spans="1:16" ht="16.5" thickBot="1">
      <c r="A1148" s="25"/>
      <c r="B1148" s="25"/>
      <c r="C1148" s="197"/>
      <c r="D1148" s="25"/>
      <c r="E1148" s="202"/>
      <c r="F1148" s="25"/>
      <c r="G1148" s="203"/>
      <c r="H1148" s="25"/>
      <c r="I1148" s="25"/>
      <c r="J1148" s="25"/>
      <c r="L1148" s="25"/>
      <c r="M1148" s="25"/>
      <c r="N1148" s="25"/>
      <c r="O1148" s="25"/>
      <c r="P1148" s="25"/>
    </row>
    <row r="1149" spans="1:16" ht="16.5" thickBot="1">
      <c r="A1149" s="25"/>
      <c r="B1149" s="25"/>
      <c r="C1149" s="197"/>
      <c r="D1149" s="25"/>
      <c r="E1149" s="202"/>
      <c r="F1149" s="25"/>
      <c r="G1149" s="203"/>
      <c r="H1149" s="25"/>
      <c r="I1149" s="25"/>
      <c r="J1149" s="25"/>
      <c r="L1149" s="25"/>
      <c r="M1149" s="25"/>
      <c r="N1149" s="25"/>
      <c r="O1149" s="25"/>
      <c r="P1149" s="25"/>
    </row>
    <row r="1150" spans="1:16" ht="16.5" thickBot="1">
      <c r="A1150" s="25"/>
      <c r="B1150" s="25"/>
      <c r="C1150" s="197"/>
      <c r="D1150" s="25"/>
      <c r="E1150" s="202"/>
      <c r="F1150" s="25"/>
      <c r="G1150" s="203"/>
      <c r="H1150" s="25"/>
      <c r="I1150" s="25"/>
      <c r="J1150" s="25"/>
      <c r="L1150" s="25"/>
      <c r="M1150" s="25"/>
      <c r="N1150" s="25"/>
      <c r="O1150" s="25"/>
      <c r="P1150" s="25"/>
    </row>
    <row r="1151" spans="1:16" ht="16.5" thickBot="1">
      <c r="A1151" s="25"/>
      <c r="B1151" s="25"/>
      <c r="C1151" s="197"/>
      <c r="D1151" s="25"/>
      <c r="E1151" s="202"/>
      <c r="F1151" s="25"/>
      <c r="G1151" s="203"/>
      <c r="H1151" s="25"/>
      <c r="I1151" s="25"/>
      <c r="J1151" s="25"/>
      <c r="L1151" s="25"/>
      <c r="M1151" s="25"/>
      <c r="N1151" s="25"/>
      <c r="O1151" s="25"/>
      <c r="P1151" s="25"/>
    </row>
    <row r="1152" spans="1:16" ht="16.5" thickBot="1">
      <c r="A1152" s="25"/>
      <c r="B1152" s="25"/>
      <c r="C1152" s="197"/>
      <c r="D1152" s="25"/>
      <c r="E1152" s="202"/>
      <c r="F1152" s="25"/>
      <c r="G1152" s="203"/>
      <c r="H1152" s="25"/>
      <c r="I1152" s="25"/>
      <c r="J1152" s="25"/>
      <c r="L1152" s="25"/>
      <c r="M1152" s="25"/>
      <c r="N1152" s="25"/>
      <c r="O1152" s="25"/>
      <c r="P1152" s="25"/>
    </row>
    <row r="1153" spans="1:16" ht="16.5" thickBot="1">
      <c r="A1153" s="25"/>
      <c r="B1153" s="25"/>
      <c r="C1153" s="197"/>
      <c r="D1153" s="25"/>
      <c r="E1153" s="202"/>
      <c r="F1153" s="25"/>
      <c r="G1153" s="203"/>
      <c r="H1153" s="25"/>
      <c r="I1153" s="25"/>
      <c r="J1153" s="25"/>
      <c r="L1153" s="25"/>
      <c r="M1153" s="25"/>
      <c r="N1153" s="25"/>
      <c r="O1153" s="25"/>
      <c r="P1153" s="25"/>
    </row>
    <row r="1154" spans="1:16" ht="16.5" thickBot="1">
      <c r="A1154" s="25"/>
      <c r="B1154" s="25"/>
      <c r="C1154" s="197"/>
      <c r="D1154" s="25"/>
      <c r="E1154" s="202"/>
      <c r="F1154" s="25"/>
      <c r="G1154" s="203"/>
      <c r="H1154" s="25"/>
      <c r="I1154" s="25"/>
      <c r="J1154" s="25"/>
      <c r="L1154" s="25"/>
      <c r="M1154" s="25"/>
      <c r="N1154" s="25"/>
      <c r="O1154" s="25"/>
      <c r="P1154" s="25"/>
    </row>
    <row r="1155" spans="1:16" ht="16.5" thickBot="1">
      <c r="A1155" s="25"/>
      <c r="B1155" s="25"/>
      <c r="C1155" s="197"/>
      <c r="D1155" s="25"/>
      <c r="E1155" s="202"/>
      <c r="F1155" s="25"/>
      <c r="G1155" s="203"/>
      <c r="H1155" s="25"/>
      <c r="I1155" s="25"/>
      <c r="J1155" s="25"/>
      <c r="L1155" s="25"/>
      <c r="M1155" s="25"/>
      <c r="N1155" s="25"/>
      <c r="O1155" s="25"/>
      <c r="P1155" s="25"/>
    </row>
    <row r="1156" spans="1:16" ht="16.5" thickBot="1">
      <c r="A1156" s="25"/>
      <c r="B1156" s="25"/>
      <c r="C1156" s="197"/>
      <c r="D1156" s="25"/>
      <c r="E1156" s="202"/>
      <c r="F1156" s="25"/>
      <c r="G1156" s="203"/>
      <c r="H1156" s="25"/>
      <c r="I1156" s="25"/>
      <c r="J1156" s="25"/>
      <c r="L1156" s="25"/>
      <c r="M1156" s="25"/>
      <c r="N1156" s="25"/>
      <c r="O1156" s="25"/>
      <c r="P1156" s="25"/>
    </row>
    <row r="1157" spans="1:16" ht="16.5" thickBot="1">
      <c r="A1157" s="25"/>
      <c r="B1157" s="25"/>
      <c r="C1157" s="197"/>
      <c r="D1157" s="25"/>
      <c r="E1157" s="202"/>
      <c r="F1157" s="25"/>
      <c r="G1157" s="203"/>
      <c r="H1157" s="25"/>
      <c r="I1157" s="25"/>
      <c r="J1157" s="25"/>
      <c r="L1157" s="25"/>
      <c r="M1157" s="25"/>
      <c r="N1157" s="25"/>
      <c r="O1157" s="25"/>
      <c r="P1157" s="25"/>
    </row>
    <row r="1158" spans="1:16" ht="16.5" thickBot="1">
      <c r="A1158" s="25"/>
      <c r="B1158" s="25"/>
      <c r="C1158" s="197"/>
      <c r="D1158" s="25"/>
      <c r="E1158" s="202"/>
      <c r="F1158" s="25"/>
      <c r="G1158" s="203"/>
      <c r="H1158" s="25"/>
      <c r="I1158" s="25"/>
      <c r="J1158" s="25"/>
      <c r="L1158" s="25"/>
      <c r="M1158" s="25"/>
      <c r="N1158" s="25"/>
      <c r="O1158" s="25"/>
      <c r="P1158" s="25"/>
    </row>
    <row r="1159" spans="1:16" ht="16.5" thickBot="1">
      <c r="A1159" s="25"/>
      <c r="B1159" s="25"/>
      <c r="C1159" s="197"/>
      <c r="D1159" s="25"/>
      <c r="E1159" s="202"/>
      <c r="F1159" s="25"/>
      <c r="G1159" s="203"/>
      <c r="H1159" s="25"/>
      <c r="I1159" s="25"/>
      <c r="J1159" s="25"/>
      <c r="L1159" s="25"/>
      <c r="M1159" s="25"/>
      <c r="N1159" s="25"/>
      <c r="O1159" s="25"/>
      <c r="P1159" s="25"/>
    </row>
    <row r="1160" spans="1:16" ht="16.5" thickBot="1">
      <c r="A1160" s="25"/>
      <c r="B1160" s="25"/>
      <c r="C1160" s="197"/>
      <c r="D1160" s="25"/>
      <c r="E1160" s="202"/>
      <c r="F1160" s="25"/>
      <c r="G1160" s="203"/>
      <c r="H1160" s="25"/>
      <c r="I1160" s="25"/>
      <c r="J1160" s="25"/>
      <c r="L1160" s="25"/>
      <c r="M1160" s="25"/>
      <c r="N1160" s="25"/>
      <c r="O1160" s="25"/>
      <c r="P1160" s="25"/>
    </row>
    <row r="1161" spans="1:16" ht="16.5" thickBot="1">
      <c r="A1161" s="25"/>
      <c r="B1161" s="25"/>
      <c r="C1161" s="197"/>
      <c r="D1161" s="25"/>
      <c r="E1161" s="202"/>
      <c r="F1161" s="25"/>
      <c r="G1161" s="203"/>
      <c r="H1161" s="25"/>
      <c r="I1161" s="25"/>
      <c r="J1161" s="25"/>
      <c r="L1161" s="25"/>
      <c r="M1161" s="25"/>
      <c r="N1161" s="25"/>
      <c r="O1161" s="25"/>
      <c r="P1161" s="25"/>
    </row>
    <row r="1162" spans="1:16" ht="16.5" thickBot="1">
      <c r="A1162" s="25"/>
      <c r="B1162" s="25"/>
      <c r="C1162" s="197"/>
      <c r="D1162" s="25"/>
      <c r="E1162" s="202"/>
      <c r="F1162" s="25"/>
      <c r="G1162" s="203"/>
      <c r="H1162" s="25"/>
      <c r="I1162" s="25"/>
      <c r="J1162" s="25"/>
      <c r="L1162" s="25"/>
      <c r="M1162" s="25"/>
      <c r="N1162" s="25"/>
      <c r="O1162" s="25"/>
      <c r="P1162" s="25"/>
    </row>
    <row r="1163" spans="1:16" ht="16.5" thickBot="1">
      <c r="A1163" s="25"/>
      <c r="B1163" s="25"/>
      <c r="C1163" s="197"/>
      <c r="D1163" s="25"/>
      <c r="E1163" s="202"/>
      <c r="F1163" s="25"/>
      <c r="G1163" s="203"/>
      <c r="H1163" s="25"/>
      <c r="I1163" s="25"/>
      <c r="J1163" s="25"/>
      <c r="L1163" s="25"/>
      <c r="M1163" s="25"/>
      <c r="N1163" s="25"/>
      <c r="O1163" s="25"/>
      <c r="P1163" s="25"/>
    </row>
    <row r="1164" spans="1:16" ht="16.5" thickBot="1">
      <c r="A1164" s="25"/>
      <c r="B1164" s="25"/>
      <c r="C1164" s="197"/>
      <c r="D1164" s="25"/>
      <c r="E1164" s="202"/>
      <c r="F1164" s="25"/>
      <c r="G1164" s="203"/>
      <c r="H1164" s="25"/>
      <c r="I1164" s="25"/>
      <c r="J1164" s="25"/>
      <c r="L1164" s="25"/>
      <c r="M1164" s="25"/>
      <c r="N1164" s="25"/>
      <c r="O1164" s="25"/>
      <c r="P1164" s="25"/>
    </row>
    <row r="1165" spans="1:16" ht="16.5" thickBot="1">
      <c r="A1165" s="25"/>
      <c r="B1165" s="25"/>
      <c r="C1165" s="197"/>
      <c r="D1165" s="25"/>
      <c r="E1165" s="202"/>
      <c r="F1165" s="25"/>
      <c r="G1165" s="203"/>
      <c r="H1165" s="25"/>
      <c r="I1165" s="25"/>
      <c r="J1165" s="25"/>
      <c r="L1165" s="25"/>
      <c r="M1165" s="25"/>
      <c r="N1165" s="25"/>
      <c r="O1165" s="25"/>
      <c r="P1165" s="25"/>
    </row>
    <row r="1166" spans="1:16" ht="16.5" thickBot="1">
      <c r="A1166" s="25"/>
      <c r="B1166" s="25"/>
      <c r="C1166" s="197"/>
      <c r="D1166" s="25"/>
      <c r="E1166" s="202"/>
      <c r="F1166" s="25"/>
      <c r="G1166" s="203"/>
      <c r="H1166" s="25"/>
      <c r="I1166" s="25"/>
      <c r="J1166" s="25"/>
      <c r="L1166" s="25"/>
      <c r="M1166" s="25"/>
      <c r="N1166" s="25"/>
      <c r="O1166" s="25"/>
      <c r="P1166" s="25"/>
    </row>
    <row r="1167" spans="1:16" ht="16.5" thickBot="1">
      <c r="A1167" s="25"/>
      <c r="B1167" s="25"/>
      <c r="C1167" s="197"/>
      <c r="D1167" s="25"/>
      <c r="E1167" s="202"/>
      <c r="F1167" s="25"/>
      <c r="G1167" s="203"/>
      <c r="H1167" s="25"/>
      <c r="I1167" s="25"/>
      <c r="J1167" s="25"/>
      <c r="L1167" s="25"/>
      <c r="M1167" s="25"/>
      <c r="N1167" s="25"/>
      <c r="O1167" s="25"/>
      <c r="P1167" s="25"/>
    </row>
    <row r="1168" spans="1:16" ht="16.5" thickBot="1">
      <c r="A1168" s="25"/>
      <c r="B1168" s="25"/>
      <c r="C1168" s="197"/>
      <c r="D1168" s="25"/>
      <c r="E1168" s="202"/>
      <c r="F1168" s="25"/>
      <c r="G1168" s="203"/>
      <c r="H1168" s="25"/>
      <c r="I1168" s="25"/>
      <c r="J1168" s="25"/>
      <c r="L1168" s="25"/>
      <c r="M1168" s="25"/>
      <c r="N1168" s="25"/>
      <c r="O1168" s="25"/>
      <c r="P1168" s="25"/>
    </row>
    <row r="1169" spans="1:16" ht="16.5" thickBot="1">
      <c r="A1169" s="25"/>
      <c r="B1169" s="25"/>
      <c r="C1169" s="197"/>
      <c r="D1169" s="25"/>
      <c r="E1169" s="202"/>
      <c r="F1169" s="25"/>
      <c r="G1169" s="203"/>
      <c r="H1169" s="25"/>
      <c r="I1169" s="25"/>
      <c r="J1169" s="25"/>
      <c r="L1169" s="25"/>
      <c r="M1169" s="25"/>
      <c r="N1169" s="25"/>
      <c r="O1169" s="25"/>
      <c r="P1169" s="25"/>
    </row>
    <row r="1170" spans="1:16" ht="16.5" thickBot="1">
      <c r="A1170" s="25"/>
      <c r="B1170" s="25"/>
      <c r="C1170" s="197"/>
      <c r="D1170" s="25"/>
      <c r="E1170" s="202"/>
      <c r="F1170" s="25"/>
      <c r="G1170" s="203"/>
      <c r="H1170" s="25"/>
      <c r="I1170" s="25"/>
      <c r="J1170" s="25"/>
      <c r="L1170" s="25"/>
      <c r="M1170" s="25"/>
      <c r="N1170" s="25"/>
      <c r="O1170" s="25"/>
      <c r="P1170" s="25"/>
    </row>
    <row r="1171" spans="1:16" ht="16.5" thickBot="1">
      <c r="A1171" s="25"/>
      <c r="B1171" s="25"/>
      <c r="C1171" s="197"/>
      <c r="D1171" s="25"/>
      <c r="E1171" s="202"/>
      <c r="F1171" s="25"/>
      <c r="G1171" s="203"/>
      <c r="H1171" s="25"/>
      <c r="I1171" s="25"/>
      <c r="J1171" s="25"/>
      <c r="L1171" s="25"/>
      <c r="M1171" s="25"/>
      <c r="N1171" s="25"/>
      <c r="O1171" s="25"/>
      <c r="P1171" s="25"/>
    </row>
    <row r="1172" spans="1:16" ht="16.5" thickBot="1">
      <c r="A1172" s="25"/>
      <c r="B1172" s="25"/>
      <c r="C1172" s="197"/>
      <c r="D1172" s="25"/>
      <c r="E1172" s="202"/>
      <c r="F1172" s="25"/>
      <c r="G1172" s="203"/>
      <c r="H1172" s="25"/>
      <c r="I1172" s="25"/>
      <c r="J1172" s="25"/>
      <c r="L1172" s="25"/>
      <c r="M1172" s="25"/>
      <c r="N1172" s="25"/>
      <c r="O1172" s="25"/>
      <c r="P1172" s="25"/>
    </row>
    <row r="1173" spans="1:16" ht="16.5" thickBot="1">
      <c r="A1173" s="25"/>
      <c r="B1173" s="25"/>
      <c r="C1173" s="197"/>
      <c r="D1173" s="25"/>
      <c r="E1173" s="202"/>
      <c r="F1173" s="25"/>
      <c r="G1173" s="203"/>
      <c r="H1173" s="25"/>
      <c r="I1173" s="25"/>
      <c r="J1173" s="25"/>
      <c r="L1173" s="25"/>
      <c r="M1173" s="25"/>
      <c r="N1173" s="25"/>
      <c r="O1173" s="25"/>
      <c r="P1173" s="25"/>
    </row>
    <row r="1174" spans="1:16" ht="16.5" thickBot="1">
      <c r="A1174" s="25"/>
      <c r="B1174" s="25"/>
      <c r="C1174" s="197"/>
      <c r="D1174" s="25"/>
      <c r="E1174" s="202"/>
      <c r="F1174" s="25"/>
      <c r="G1174" s="203"/>
      <c r="H1174" s="25"/>
      <c r="I1174" s="25"/>
      <c r="J1174" s="25"/>
      <c r="L1174" s="25"/>
      <c r="M1174" s="25"/>
      <c r="N1174" s="25"/>
      <c r="O1174" s="25"/>
      <c r="P1174" s="25"/>
    </row>
    <row r="1175" spans="1:16" ht="16.5" thickBot="1">
      <c r="A1175" s="25"/>
      <c r="B1175" s="25"/>
      <c r="C1175" s="197"/>
      <c r="D1175" s="25"/>
      <c r="E1175" s="202"/>
      <c r="F1175" s="25"/>
      <c r="G1175" s="203"/>
      <c r="H1175" s="25"/>
      <c r="I1175" s="25"/>
      <c r="J1175" s="25"/>
      <c r="L1175" s="25"/>
      <c r="M1175" s="25"/>
      <c r="N1175" s="25"/>
      <c r="O1175" s="25"/>
      <c r="P1175" s="25"/>
    </row>
    <row r="1176" spans="1:16" ht="16.5" thickBot="1">
      <c r="A1176" s="25"/>
      <c r="B1176" s="25"/>
      <c r="C1176" s="197"/>
      <c r="D1176" s="25"/>
      <c r="E1176" s="202"/>
      <c r="F1176" s="25"/>
      <c r="G1176" s="203"/>
      <c r="H1176" s="25"/>
      <c r="I1176" s="25"/>
      <c r="J1176" s="25"/>
      <c r="L1176" s="25"/>
      <c r="M1176" s="25"/>
      <c r="N1176" s="25"/>
      <c r="O1176" s="25"/>
      <c r="P1176" s="25"/>
    </row>
    <row r="1177" spans="1:16" ht="16.5" thickBot="1">
      <c r="A1177" s="25"/>
      <c r="B1177" s="25"/>
      <c r="C1177" s="197"/>
      <c r="D1177" s="25"/>
      <c r="E1177" s="202"/>
      <c r="F1177" s="25"/>
      <c r="G1177" s="203"/>
      <c r="H1177" s="25"/>
      <c r="I1177" s="25"/>
      <c r="J1177" s="25"/>
      <c r="L1177" s="25"/>
      <c r="M1177" s="25"/>
      <c r="N1177" s="25"/>
      <c r="O1177" s="25"/>
      <c r="P1177" s="25"/>
    </row>
    <row r="1178" spans="1:16" ht="16.5" thickBot="1">
      <c r="A1178" s="25"/>
      <c r="B1178" s="25"/>
      <c r="C1178" s="197"/>
      <c r="D1178" s="25"/>
      <c r="E1178" s="202"/>
      <c r="F1178" s="25"/>
      <c r="G1178" s="203"/>
      <c r="H1178" s="25"/>
      <c r="I1178" s="25"/>
      <c r="J1178" s="25"/>
      <c r="L1178" s="25"/>
      <c r="M1178" s="25"/>
      <c r="N1178" s="25"/>
      <c r="O1178" s="25"/>
      <c r="P1178" s="25"/>
    </row>
    <row r="1179" spans="1:16" ht="16.5" thickBot="1">
      <c r="A1179" s="25"/>
      <c r="B1179" s="25"/>
      <c r="C1179" s="197"/>
      <c r="D1179" s="25"/>
      <c r="E1179" s="202"/>
      <c r="F1179" s="25"/>
      <c r="G1179" s="203"/>
      <c r="H1179" s="25"/>
      <c r="I1179" s="25"/>
      <c r="J1179" s="25"/>
      <c r="L1179" s="25"/>
      <c r="M1179" s="25"/>
      <c r="N1179" s="25"/>
      <c r="O1179" s="25"/>
      <c r="P1179" s="25"/>
    </row>
    <row r="1180" spans="1:16" ht="16.5" thickBot="1">
      <c r="A1180" s="25"/>
      <c r="B1180" s="25"/>
      <c r="C1180" s="197"/>
      <c r="D1180" s="25"/>
      <c r="E1180" s="202"/>
      <c r="F1180" s="25"/>
      <c r="G1180" s="203"/>
      <c r="H1180" s="25"/>
      <c r="I1180" s="25"/>
      <c r="J1180" s="25"/>
      <c r="L1180" s="25"/>
      <c r="M1180" s="25"/>
      <c r="N1180" s="25"/>
      <c r="O1180" s="25"/>
      <c r="P1180" s="25"/>
    </row>
    <row r="1181" spans="1:16" ht="16.5" thickBot="1">
      <c r="A1181" s="25"/>
      <c r="B1181" s="25"/>
      <c r="C1181" s="197"/>
      <c r="D1181" s="25"/>
      <c r="E1181" s="202"/>
      <c r="F1181" s="25"/>
      <c r="G1181" s="203"/>
      <c r="H1181" s="25"/>
      <c r="I1181" s="25"/>
      <c r="J1181" s="25"/>
      <c r="L1181" s="25"/>
      <c r="M1181" s="25"/>
      <c r="N1181" s="25"/>
      <c r="O1181" s="25"/>
      <c r="P1181" s="25"/>
    </row>
    <row r="1182" spans="1:16" ht="16.5" thickBot="1">
      <c r="A1182" s="25"/>
      <c r="B1182" s="25"/>
      <c r="C1182" s="197"/>
      <c r="D1182" s="25"/>
      <c r="E1182" s="202"/>
      <c r="F1182" s="25"/>
      <c r="G1182" s="203"/>
      <c r="H1182" s="25"/>
      <c r="I1182" s="25"/>
      <c r="J1182" s="25"/>
      <c r="L1182" s="25"/>
      <c r="M1182" s="25"/>
      <c r="N1182" s="25"/>
      <c r="O1182" s="25"/>
      <c r="P1182" s="25"/>
    </row>
    <row r="1183" spans="1:16" ht="16.5" thickBot="1">
      <c r="A1183" s="25"/>
      <c r="B1183" s="25"/>
      <c r="C1183" s="197"/>
      <c r="D1183" s="25"/>
      <c r="E1183" s="202"/>
      <c r="F1183" s="25"/>
      <c r="G1183" s="203"/>
      <c r="H1183" s="25"/>
      <c r="I1183" s="25"/>
      <c r="J1183" s="25"/>
      <c r="L1183" s="25"/>
      <c r="M1183" s="25"/>
      <c r="N1183" s="25"/>
      <c r="O1183" s="25"/>
      <c r="P1183" s="25"/>
    </row>
    <row r="1184" spans="1:16" ht="16.5" thickBot="1">
      <c r="A1184" s="25"/>
      <c r="B1184" s="25"/>
      <c r="C1184" s="197"/>
      <c r="D1184" s="25"/>
      <c r="E1184" s="202"/>
      <c r="F1184" s="25"/>
      <c r="G1184" s="203"/>
      <c r="H1184" s="25"/>
      <c r="I1184" s="25"/>
      <c r="J1184" s="25"/>
      <c r="L1184" s="25"/>
      <c r="M1184" s="25"/>
      <c r="N1184" s="25"/>
      <c r="O1184" s="25"/>
      <c r="P1184" s="25"/>
    </row>
    <row r="1185" spans="1:16" ht="16.5" thickBot="1">
      <c r="A1185" s="25"/>
      <c r="B1185" s="25"/>
      <c r="C1185" s="197"/>
      <c r="D1185" s="25"/>
      <c r="E1185" s="202"/>
      <c r="F1185" s="25"/>
      <c r="G1185" s="203"/>
      <c r="H1185" s="25"/>
      <c r="I1185" s="25"/>
      <c r="J1185" s="25"/>
      <c r="L1185" s="25"/>
      <c r="M1185" s="25"/>
      <c r="N1185" s="25"/>
      <c r="O1185" s="25"/>
      <c r="P1185" s="25"/>
    </row>
    <row r="1186" spans="1:16" ht="16.5" thickBot="1">
      <c r="A1186" s="25"/>
      <c r="B1186" s="25"/>
      <c r="C1186" s="197"/>
      <c r="D1186" s="25"/>
      <c r="E1186" s="202"/>
      <c r="F1186" s="25"/>
      <c r="G1186" s="203"/>
      <c r="H1186" s="25"/>
      <c r="I1186" s="25"/>
      <c r="J1186" s="25"/>
      <c r="L1186" s="25"/>
      <c r="M1186" s="25"/>
      <c r="N1186" s="25"/>
      <c r="O1186" s="25"/>
      <c r="P1186" s="25"/>
    </row>
    <row r="1187" spans="1:16" ht="16.5" thickBot="1">
      <c r="A1187" s="25"/>
      <c r="B1187" s="25"/>
      <c r="C1187" s="197"/>
      <c r="D1187" s="25"/>
      <c r="E1187" s="202"/>
      <c r="F1187" s="25"/>
      <c r="G1187" s="203"/>
      <c r="H1187" s="25"/>
      <c r="I1187" s="25"/>
      <c r="J1187" s="25"/>
      <c r="L1187" s="25"/>
      <c r="M1187" s="25"/>
      <c r="N1187" s="25"/>
      <c r="O1187" s="25"/>
      <c r="P1187" s="25"/>
    </row>
    <row r="1188" spans="1:16" ht="16.5" thickBot="1">
      <c r="A1188" s="25"/>
      <c r="B1188" s="25"/>
      <c r="C1188" s="197"/>
      <c r="D1188" s="25"/>
      <c r="E1188" s="202"/>
      <c r="F1188" s="25"/>
      <c r="G1188" s="203"/>
      <c r="H1188" s="25"/>
      <c r="I1188" s="25"/>
      <c r="J1188" s="25"/>
      <c r="L1188" s="25"/>
      <c r="M1188" s="25"/>
      <c r="N1188" s="25"/>
      <c r="O1188" s="25"/>
      <c r="P1188" s="25"/>
    </row>
    <row r="1189" spans="1:16" ht="16.5" thickBot="1">
      <c r="A1189" s="25"/>
      <c r="B1189" s="25"/>
      <c r="C1189" s="197"/>
      <c r="D1189" s="25"/>
      <c r="E1189" s="202"/>
      <c r="F1189" s="25"/>
      <c r="G1189" s="203"/>
      <c r="H1189" s="25"/>
      <c r="I1189" s="25"/>
      <c r="J1189" s="25"/>
      <c r="L1189" s="25"/>
      <c r="M1189" s="25"/>
      <c r="N1189" s="25"/>
      <c r="O1189" s="25"/>
      <c r="P1189" s="25"/>
    </row>
    <row r="1190" spans="1:16" ht="16.5" thickBot="1">
      <c r="A1190" s="25"/>
      <c r="B1190" s="25"/>
      <c r="C1190" s="197"/>
      <c r="D1190" s="25"/>
      <c r="E1190" s="202"/>
      <c r="F1190" s="25"/>
      <c r="G1190" s="203"/>
      <c r="H1190" s="25"/>
      <c r="I1190" s="25"/>
      <c r="J1190" s="25"/>
      <c r="L1190" s="25"/>
      <c r="M1190" s="25"/>
      <c r="N1190" s="25"/>
      <c r="O1190" s="25"/>
      <c r="P1190" s="25"/>
    </row>
    <row r="1191" spans="1:16" ht="16.5" thickBot="1">
      <c r="A1191" s="25"/>
      <c r="B1191" s="25"/>
      <c r="C1191" s="197"/>
      <c r="D1191" s="25"/>
      <c r="E1191" s="202"/>
      <c r="F1191" s="25"/>
      <c r="G1191" s="203"/>
      <c r="H1191" s="25"/>
      <c r="I1191" s="25"/>
      <c r="J1191" s="25"/>
      <c r="L1191" s="25"/>
      <c r="M1191" s="25"/>
      <c r="N1191" s="25"/>
      <c r="O1191" s="25"/>
      <c r="P1191" s="25"/>
    </row>
    <row r="1192" spans="1:16" ht="16.5" thickBot="1">
      <c r="A1192" s="25"/>
      <c r="B1192" s="25"/>
      <c r="C1192" s="197"/>
      <c r="D1192" s="25"/>
      <c r="E1192" s="202"/>
      <c r="F1192" s="25"/>
      <c r="G1192" s="203"/>
      <c r="H1192" s="25"/>
      <c r="I1192" s="25"/>
      <c r="J1192" s="25"/>
      <c r="L1192" s="25"/>
      <c r="M1192" s="25"/>
      <c r="N1192" s="25"/>
      <c r="O1192" s="25"/>
      <c r="P1192" s="25"/>
    </row>
    <row r="1193" spans="1:16" ht="16.5" thickBot="1">
      <c r="A1193" s="25"/>
      <c r="B1193" s="25"/>
      <c r="C1193" s="197"/>
      <c r="D1193" s="25"/>
      <c r="E1193" s="202"/>
      <c r="F1193" s="25"/>
      <c r="G1193" s="203"/>
      <c r="H1193" s="25"/>
      <c r="I1193" s="25"/>
      <c r="J1193" s="25"/>
      <c r="L1193" s="25"/>
      <c r="M1193" s="25"/>
      <c r="N1193" s="25"/>
      <c r="O1193" s="25"/>
      <c r="P1193" s="25"/>
    </row>
    <row r="1194" spans="1:16" ht="16.5" thickBot="1">
      <c r="A1194" s="25"/>
      <c r="B1194" s="25"/>
      <c r="C1194" s="197"/>
      <c r="D1194" s="25"/>
      <c r="E1194" s="202"/>
      <c r="F1194" s="25"/>
      <c r="G1194" s="203"/>
      <c r="H1194" s="25"/>
      <c r="I1194" s="25"/>
      <c r="J1194" s="25"/>
      <c r="L1194" s="25"/>
      <c r="M1194" s="25"/>
      <c r="N1194" s="25"/>
      <c r="O1194" s="25"/>
      <c r="P1194" s="25"/>
    </row>
    <row r="1195" spans="1:16" ht="16.5" thickBot="1">
      <c r="A1195" s="25"/>
      <c r="B1195" s="25"/>
      <c r="C1195" s="197"/>
      <c r="D1195" s="25"/>
      <c r="E1195" s="202"/>
      <c r="F1195" s="25"/>
      <c r="G1195" s="203"/>
      <c r="H1195" s="25"/>
      <c r="I1195" s="25"/>
      <c r="J1195" s="25"/>
      <c r="L1195" s="25"/>
      <c r="M1195" s="25"/>
      <c r="N1195" s="25"/>
      <c r="O1195" s="25"/>
      <c r="P1195" s="25"/>
    </row>
    <row r="1196" spans="1:16" ht="16.5" thickBot="1">
      <c r="A1196" s="25"/>
      <c r="B1196" s="25"/>
      <c r="C1196" s="197"/>
      <c r="D1196" s="25"/>
      <c r="E1196" s="202"/>
      <c r="F1196" s="25"/>
      <c r="G1196" s="203"/>
      <c r="H1196" s="25"/>
      <c r="I1196" s="25"/>
      <c r="J1196" s="25"/>
      <c r="L1196" s="25"/>
      <c r="M1196" s="25"/>
      <c r="N1196" s="25"/>
      <c r="O1196" s="25"/>
      <c r="P1196" s="25"/>
    </row>
    <row r="1197" spans="1:16" ht="16.5" thickBot="1">
      <c r="A1197" s="25"/>
      <c r="B1197" s="25"/>
      <c r="C1197" s="197"/>
      <c r="D1197" s="25"/>
      <c r="E1197" s="202"/>
      <c r="F1197" s="25"/>
      <c r="G1197" s="203"/>
      <c r="H1197" s="25"/>
      <c r="I1197" s="25"/>
      <c r="J1197" s="25"/>
      <c r="L1197" s="25"/>
      <c r="M1197" s="25"/>
      <c r="N1197" s="25"/>
      <c r="O1197" s="25"/>
      <c r="P1197" s="25"/>
    </row>
    <row r="1198" spans="1:16" ht="16.5" thickBot="1">
      <c r="A1198" s="25"/>
      <c r="B1198" s="25"/>
      <c r="C1198" s="197"/>
      <c r="D1198" s="25"/>
      <c r="E1198" s="202"/>
      <c r="F1198" s="25"/>
      <c r="G1198" s="203"/>
      <c r="H1198" s="25"/>
      <c r="I1198" s="25"/>
      <c r="J1198" s="25"/>
      <c r="L1198" s="25"/>
      <c r="M1198" s="25"/>
      <c r="N1198" s="25"/>
      <c r="O1198" s="25"/>
      <c r="P1198" s="25"/>
    </row>
    <row r="1199" spans="1:16" ht="16.5" thickBot="1">
      <c r="A1199" s="25"/>
      <c r="B1199" s="25"/>
      <c r="C1199" s="197"/>
      <c r="D1199" s="25"/>
      <c r="E1199" s="202"/>
      <c r="F1199" s="25"/>
      <c r="G1199" s="203"/>
      <c r="H1199" s="25"/>
      <c r="I1199" s="25"/>
      <c r="J1199" s="25"/>
      <c r="L1199" s="25"/>
      <c r="M1199" s="25"/>
      <c r="N1199" s="25"/>
      <c r="O1199" s="25"/>
      <c r="P1199" s="25"/>
    </row>
    <row r="1200" spans="1:16" ht="16.5" thickBot="1">
      <c r="A1200" s="25"/>
      <c r="B1200" s="25"/>
      <c r="C1200" s="197"/>
      <c r="D1200" s="25"/>
      <c r="E1200" s="202"/>
      <c r="F1200" s="25"/>
      <c r="G1200" s="203"/>
      <c r="H1200" s="25"/>
      <c r="I1200" s="25"/>
      <c r="J1200" s="25"/>
      <c r="L1200" s="25"/>
      <c r="M1200" s="25"/>
      <c r="N1200" s="25"/>
      <c r="O1200" s="25"/>
      <c r="P1200" s="25"/>
    </row>
    <row r="1201" spans="1:16" ht="16.5" thickBot="1">
      <c r="A1201" s="25"/>
      <c r="B1201" s="25"/>
      <c r="C1201" s="197"/>
      <c r="D1201" s="25"/>
      <c r="E1201" s="202"/>
      <c r="F1201" s="25"/>
      <c r="G1201" s="203"/>
      <c r="H1201" s="25"/>
      <c r="I1201" s="25"/>
      <c r="J1201" s="25"/>
      <c r="L1201" s="25"/>
      <c r="M1201" s="25"/>
      <c r="N1201" s="25"/>
      <c r="O1201" s="25"/>
      <c r="P1201" s="25"/>
    </row>
    <row r="1202" spans="1:16" ht="16.5" thickBot="1">
      <c r="A1202" s="25"/>
      <c r="B1202" s="25"/>
      <c r="C1202" s="197"/>
      <c r="D1202" s="25"/>
      <c r="E1202" s="202"/>
      <c r="F1202" s="25"/>
      <c r="G1202" s="203"/>
      <c r="H1202" s="25"/>
      <c r="I1202" s="25"/>
      <c r="J1202" s="25"/>
      <c r="L1202" s="25"/>
      <c r="M1202" s="25"/>
      <c r="N1202" s="25"/>
      <c r="O1202" s="25"/>
      <c r="P1202" s="25"/>
    </row>
    <row r="1203" spans="1:16" ht="16.5" thickBot="1">
      <c r="A1203" s="25"/>
      <c r="B1203" s="25"/>
      <c r="C1203" s="197"/>
      <c r="D1203" s="25"/>
      <c r="E1203" s="202"/>
      <c r="F1203" s="25"/>
      <c r="G1203" s="203"/>
      <c r="H1203" s="25"/>
      <c r="I1203" s="25"/>
      <c r="J1203" s="25"/>
      <c r="L1203" s="25"/>
      <c r="M1203" s="25"/>
      <c r="N1203" s="25"/>
      <c r="O1203" s="25"/>
      <c r="P1203" s="25"/>
    </row>
    <row r="1204" spans="1:16" ht="16.5" thickBot="1">
      <c r="A1204" s="25"/>
      <c r="B1204" s="25"/>
      <c r="C1204" s="197"/>
      <c r="D1204" s="25"/>
      <c r="E1204" s="202"/>
      <c r="F1204" s="25"/>
      <c r="G1204" s="203"/>
      <c r="H1204" s="25"/>
      <c r="I1204" s="25"/>
      <c r="J1204" s="25"/>
      <c r="L1204" s="25"/>
      <c r="M1204" s="25"/>
      <c r="N1204" s="25"/>
      <c r="O1204" s="25"/>
      <c r="P1204" s="25"/>
    </row>
    <row r="1205" spans="1:16" ht="16.5" thickBot="1">
      <c r="A1205" s="25"/>
      <c r="B1205" s="25"/>
      <c r="C1205" s="197"/>
      <c r="D1205" s="25"/>
      <c r="E1205" s="202"/>
      <c r="F1205" s="25"/>
      <c r="G1205" s="203"/>
      <c r="H1205" s="25"/>
      <c r="I1205" s="25"/>
      <c r="J1205" s="25"/>
      <c r="L1205" s="25"/>
      <c r="M1205" s="25"/>
      <c r="N1205" s="25"/>
      <c r="O1205" s="25"/>
      <c r="P1205" s="25"/>
    </row>
    <row r="1206" spans="1:16" ht="16.5" thickBot="1">
      <c r="A1206" s="25"/>
      <c r="B1206" s="25"/>
      <c r="C1206" s="197"/>
      <c r="D1206" s="25"/>
      <c r="E1206" s="202"/>
      <c r="F1206" s="25"/>
      <c r="G1206" s="203"/>
      <c r="H1206" s="25"/>
      <c r="I1206" s="25"/>
      <c r="J1206" s="25"/>
      <c r="L1206" s="25"/>
      <c r="M1206" s="25"/>
      <c r="N1206" s="25"/>
      <c r="O1206" s="25"/>
      <c r="P1206" s="25"/>
    </row>
    <row r="1207" spans="1:16" ht="16.5" thickBot="1">
      <c r="A1207" s="25"/>
      <c r="B1207" s="25"/>
      <c r="C1207" s="197"/>
      <c r="D1207" s="25"/>
      <c r="E1207" s="202"/>
      <c r="F1207" s="25"/>
      <c r="G1207" s="203"/>
      <c r="H1207" s="25"/>
      <c r="I1207" s="25"/>
      <c r="J1207" s="25"/>
      <c r="L1207" s="25"/>
      <c r="M1207" s="25"/>
      <c r="N1207" s="25"/>
      <c r="O1207" s="25"/>
      <c r="P1207" s="25"/>
    </row>
    <row r="1208" spans="1:16" ht="16.5" thickBot="1">
      <c r="A1208" s="25"/>
      <c r="B1208" s="25"/>
      <c r="C1208" s="197"/>
      <c r="D1208" s="25"/>
      <c r="E1208" s="202"/>
      <c r="F1208" s="25"/>
      <c r="G1208" s="203"/>
      <c r="H1208" s="25"/>
      <c r="I1208" s="25"/>
      <c r="J1208" s="25"/>
      <c r="L1208" s="25"/>
      <c r="M1208" s="25"/>
      <c r="N1208" s="25"/>
      <c r="O1208" s="25"/>
      <c r="P1208" s="25"/>
    </row>
    <row r="1209" spans="1:16" ht="16.5" thickBot="1">
      <c r="A1209" s="25"/>
      <c r="B1209" s="25"/>
      <c r="C1209" s="197"/>
      <c r="D1209" s="25"/>
      <c r="E1209" s="202"/>
      <c r="F1209" s="25"/>
      <c r="G1209" s="203"/>
      <c r="H1209" s="25"/>
      <c r="I1209" s="25"/>
      <c r="J1209" s="25"/>
      <c r="L1209" s="25"/>
      <c r="M1209" s="25"/>
      <c r="N1209" s="25"/>
      <c r="O1209" s="25"/>
      <c r="P1209" s="25"/>
    </row>
    <row r="1210" spans="1:16" ht="16.5" thickBot="1">
      <c r="A1210" s="25"/>
      <c r="B1210" s="25"/>
      <c r="C1210" s="197"/>
      <c r="D1210" s="25"/>
      <c r="E1210" s="202"/>
      <c r="F1210" s="25"/>
      <c r="G1210" s="203"/>
      <c r="H1210" s="25"/>
      <c r="I1210" s="25"/>
      <c r="J1210" s="25"/>
      <c r="L1210" s="25"/>
      <c r="M1210" s="25"/>
      <c r="N1210" s="25"/>
      <c r="O1210" s="25"/>
      <c r="P1210" s="25"/>
    </row>
    <row r="1211" spans="1:16" ht="16.5" thickBot="1">
      <c r="A1211" s="25"/>
      <c r="B1211" s="25"/>
      <c r="C1211" s="197"/>
      <c r="D1211" s="25"/>
      <c r="E1211" s="202"/>
      <c r="F1211" s="25"/>
      <c r="G1211" s="203"/>
      <c r="H1211" s="25"/>
      <c r="I1211" s="25"/>
      <c r="J1211" s="25"/>
      <c r="L1211" s="25"/>
      <c r="M1211" s="25"/>
      <c r="N1211" s="25"/>
      <c r="O1211" s="25"/>
      <c r="P1211" s="25"/>
    </row>
    <row r="1212" spans="1:16" ht="16.5" thickBot="1">
      <c r="A1212" s="25"/>
      <c r="B1212" s="25"/>
      <c r="C1212" s="197"/>
      <c r="D1212" s="25"/>
      <c r="E1212" s="202"/>
      <c r="F1212" s="25"/>
      <c r="G1212" s="203"/>
      <c r="H1212" s="25"/>
      <c r="I1212" s="25"/>
      <c r="J1212" s="25"/>
      <c r="L1212" s="25"/>
      <c r="M1212" s="25"/>
      <c r="N1212" s="25"/>
      <c r="O1212" s="25"/>
      <c r="P1212" s="25"/>
    </row>
    <row r="1213" spans="1:16" ht="16.5" thickBot="1">
      <c r="A1213" s="25"/>
      <c r="B1213" s="25"/>
      <c r="C1213" s="197"/>
      <c r="D1213" s="25"/>
      <c r="E1213" s="202"/>
      <c r="F1213" s="25"/>
      <c r="G1213" s="203"/>
      <c r="H1213" s="25"/>
      <c r="I1213" s="25"/>
      <c r="J1213" s="25"/>
      <c r="L1213" s="25"/>
      <c r="M1213" s="25"/>
      <c r="N1213" s="25"/>
      <c r="O1213" s="25"/>
      <c r="P1213" s="25"/>
    </row>
    <row r="1214" spans="1:16" ht="16.5" thickBot="1">
      <c r="A1214" s="25"/>
      <c r="B1214" s="25"/>
      <c r="C1214" s="197"/>
      <c r="D1214" s="25"/>
      <c r="E1214" s="202"/>
      <c r="F1214" s="25"/>
      <c r="G1214" s="203"/>
      <c r="H1214" s="25"/>
      <c r="I1214" s="25"/>
      <c r="J1214" s="25"/>
      <c r="L1214" s="25"/>
      <c r="M1214" s="25"/>
      <c r="N1214" s="25"/>
      <c r="O1214" s="25"/>
      <c r="P1214" s="25"/>
    </row>
    <row r="1215" spans="1:16" ht="16.5" thickBot="1">
      <c r="A1215" s="25"/>
      <c r="B1215" s="25"/>
      <c r="C1215" s="197"/>
      <c r="D1215" s="25"/>
      <c r="E1215" s="202"/>
      <c r="F1215" s="25"/>
      <c r="G1215" s="203"/>
      <c r="H1215" s="25"/>
      <c r="I1215" s="25"/>
      <c r="J1215" s="25"/>
      <c r="L1215" s="25"/>
      <c r="M1215" s="25"/>
      <c r="N1215" s="25"/>
      <c r="O1215" s="25"/>
      <c r="P1215" s="25"/>
    </row>
    <row r="1216" spans="1:16" ht="16.5" thickBot="1">
      <c r="A1216" s="25"/>
      <c r="B1216" s="25"/>
      <c r="C1216" s="197"/>
      <c r="D1216" s="25"/>
      <c r="E1216" s="202"/>
      <c r="F1216" s="25"/>
      <c r="G1216" s="203"/>
      <c r="H1216" s="25"/>
      <c r="I1216" s="25"/>
      <c r="J1216" s="25"/>
      <c r="L1216" s="25"/>
      <c r="M1216" s="25"/>
      <c r="N1216" s="25"/>
      <c r="O1216" s="25"/>
      <c r="P1216" s="25"/>
    </row>
    <row r="1217" spans="1:16" ht="16.5" thickBot="1">
      <c r="A1217" s="25"/>
      <c r="B1217" s="25"/>
      <c r="C1217" s="197"/>
      <c r="D1217" s="25"/>
      <c r="E1217" s="202"/>
      <c r="F1217" s="25"/>
      <c r="G1217" s="203"/>
      <c r="H1217" s="25"/>
      <c r="I1217" s="25"/>
      <c r="J1217" s="25"/>
      <c r="L1217" s="25"/>
      <c r="M1217" s="25"/>
      <c r="N1217" s="25"/>
      <c r="O1217" s="25"/>
      <c r="P1217" s="25"/>
    </row>
    <row r="1218" spans="1:16" ht="16.5" thickBot="1">
      <c r="A1218" s="25"/>
      <c r="B1218" s="25"/>
      <c r="C1218" s="197"/>
      <c r="D1218" s="25"/>
      <c r="E1218" s="202"/>
      <c r="F1218" s="25"/>
      <c r="G1218" s="203"/>
      <c r="H1218" s="25"/>
      <c r="I1218" s="25"/>
      <c r="J1218" s="25"/>
      <c r="L1218" s="25"/>
      <c r="M1218" s="25"/>
      <c r="N1218" s="25"/>
      <c r="O1218" s="25"/>
      <c r="P1218" s="25"/>
    </row>
    <row r="1219" spans="1:16" ht="16.5" thickBot="1">
      <c r="A1219" s="25"/>
      <c r="B1219" s="25"/>
      <c r="C1219" s="197"/>
      <c r="D1219" s="25"/>
      <c r="E1219" s="202"/>
      <c r="F1219" s="25"/>
      <c r="G1219" s="203"/>
      <c r="H1219" s="25"/>
      <c r="I1219" s="25"/>
      <c r="J1219" s="25"/>
      <c r="L1219" s="25"/>
      <c r="M1219" s="25"/>
      <c r="N1219" s="25"/>
      <c r="O1219" s="25"/>
      <c r="P1219" s="25"/>
    </row>
    <row r="1220" spans="1:16" ht="16.5" thickBot="1">
      <c r="A1220" s="25"/>
      <c r="B1220" s="25"/>
      <c r="C1220" s="197"/>
      <c r="D1220" s="25"/>
      <c r="E1220" s="202"/>
      <c r="F1220" s="25"/>
      <c r="G1220" s="203"/>
      <c r="H1220" s="25"/>
      <c r="I1220" s="25"/>
      <c r="J1220" s="25"/>
      <c r="L1220" s="25"/>
      <c r="M1220" s="25"/>
      <c r="N1220" s="25"/>
      <c r="O1220" s="25"/>
      <c r="P1220" s="25"/>
    </row>
    <row r="1221" spans="1:16" ht="16.5" thickBot="1">
      <c r="A1221" s="25"/>
      <c r="B1221" s="25"/>
      <c r="C1221" s="197"/>
      <c r="D1221" s="25"/>
      <c r="E1221" s="202"/>
      <c r="F1221" s="25"/>
      <c r="G1221" s="203"/>
      <c r="H1221" s="25"/>
      <c r="I1221" s="25"/>
      <c r="J1221" s="25"/>
      <c r="L1221" s="25"/>
      <c r="M1221" s="25"/>
      <c r="N1221" s="25"/>
      <c r="O1221" s="25"/>
      <c r="P1221" s="25"/>
    </row>
    <row r="1222" spans="1:16" ht="16.5" thickBot="1">
      <c r="A1222" s="25"/>
      <c r="B1222" s="25"/>
      <c r="C1222" s="197"/>
      <c r="D1222" s="25"/>
      <c r="E1222" s="202"/>
      <c r="F1222" s="25"/>
      <c r="G1222" s="203"/>
      <c r="H1222" s="25"/>
      <c r="I1222" s="25"/>
      <c r="J1222" s="25"/>
      <c r="L1222" s="25"/>
      <c r="M1222" s="25"/>
      <c r="N1222" s="25"/>
      <c r="O1222" s="25"/>
      <c r="P1222" s="25"/>
    </row>
    <row r="1223" spans="1:16" ht="16.5" thickBot="1">
      <c r="A1223" s="25"/>
      <c r="B1223" s="25"/>
      <c r="C1223" s="197"/>
      <c r="D1223" s="25"/>
      <c r="E1223" s="202"/>
      <c r="F1223" s="25"/>
      <c r="G1223" s="203"/>
      <c r="H1223" s="25"/>
      <c r="I1223" s="25"/>
      <c r="J1223" s="25"/>
      <c r="L1223" s="25"/>
      <c r="M1223" s="25"/>
      <c r="N1223" s="25"/>
      <c r="O1223" s="25"/>
      <c r="P1223" s="25"/>
    </row>
    <row r="1224" spans="1:16" ht="16.5" thickBot="1">
      <c r="A1224" s="25"/>
      <c r="B1224" s="25"/>
      <c r="C1224" s="197"/>
      <c r="D1224" s="25"/>
      <c r="E1224" s="202"/>
      <c r="F1224" s="25"/>
      <c r="G1224" s="203"/>
      <c r="H1224" s="25"/>
      <c r="I1224" s="25"/>
      <c r="J1224" s="25"/>
      <c r="L1224" s="25"/>
      <c r="M1224" s="25"/>
      <c r="N1224" s="25"/>
      <c r="O1224" s="25"/>
      <c r="P1224" s="25"/>
    </row>
    <row r="1225" spans="1:16" ht="16.5" thickBot="1">
      <c r="A1225" s="25"/>
      <c r="B1225" s="25"/>
      <c r="C1225" s="197"/>
      <c r="D1225" s="25"/>
      <c r="E1225" s="202"/>
      <c r="F1225" s="25"/>
      <c r="G1225" s="203"/>
      <c r="H1225" s="25"/>
      <c r="I1225" s="25"/>
      <c r="J1225" s="25"/>
      <c r="L1225" s="25"/>
      <c r="M1225" s="25"/>
      <c r="N1225" s="25"/>
      <c r="O1225" s="25"/>
      <c r="P1225" s="25"/>
    </row>
    <row r="1226" spans="1:16" ht="16.5" thickBot="1">
      <c r="A1226" s="25"/>
      <c r="B1226" s="25"/>
      <c r="C1226" s="197"/>
      <c r="D1226" s="25"/>
      <c r="E1226" s="202"/>
      <c r="F1226" s="25"/>
      <c r="G1226" s="203"/>
      <c r="H1226" s="25"/>
      <c r="I1226" s="25"/>
      <c r="J1226" s="25"/>
      <c r="L1226" s="25"/>
      <c r="M1226" s="25"/>
      <c r="N1226" s="25"/>
      <c r="O1226" s="25"/>
      <c r="P1226" s="25"/>
    </row>
    <row r="1227" spans="1:16" ht="16.5" thickBot="1">
      <c r="A1227" s="25"/>
      <c r="B1227" s="25"/>
      <c r="C1227" s="197"/>
      <c r="D1227" s="25"/>
      <c r="E1227" s="202"/>
      <c r="F1227" s="25"/>
      <c r="G1227" s="203"/>
      <c r="H1227" s="25"/>
      <c r="I1227" s="25"/>
      <c r="J1227" s="25"/>
      <c r="L1227" s="25"/>
      <c r="M1227" s="25"/>
      <c r="N1227" s="25"/>
      <c r="O1227" s="25"/>
      <c r="P1227" s="25"/>
    </row>
    <row r="1228" spans="1:16" ht="16.5" thickBot="1">
      <c r="A1228" s="25"/>
      <c r="B1228" s="25"/>
      <c r="C1228" s="197"/>
      <c r="D1228" s="25"/>
      <c r="E1228" s="202"/>
      <c r="F1228" s="25"/>
      <c r="G1228" s="203"/>
      <c r="H1228" s="25"/>
      <c r="I1228" s="25"/>
      <c r="J1228" s="25"/>
      <c r="L1228" s="25"/>
      <c r="M1228" s="25"/>
      <c r="N1228" s="25"/>
      <c r="O1228" s="25"/>
      <c r="P1228" s="25"/>
    </row>
    <row r="1229" spans="1:16" ht="16.5" thickBot="1">
      <c r="A1229" s="25"/>
      <c r="B1229" s="25"/>
      <c r="C1229" s="197"/>
      <c r="D1229" s="25"/>
      <c r="E1229" s="202"/>
      <c r="F1229" s="25"/>
      <c r="G1229" s="203"/>
      <c r="H1229" s="25"/>
      <c r="I1229" s="25"/>
      <c r="J1229" s="25"/>
      <c r="L1229" s="25"/>
      <c r="M1229" s="25"/>
      <c r="N1229" s="25"/>
      <c r="O1229" s="25"/>
      <c r="P1229" s="25"/>
    </row>
    <row r="1230" spans="1:16" ht="16.5" thickBot="1">
      <c r="A1230" s="25"/>
      <c r="B1230" s="25"/>
      <c r="C1230" s="197"/>
      <c r="D1230" s="25"/>
      <c r="E1230" s="202"/>
      <c r="F1230" s="25"/>
      <c r="G1230" s="203"/>
      <c r="H1230" s="25"/>
      <c r="I1230" s="25"/>
      <c r="J1230" s="25"/>
      <c r="L1230" s="25"/>
      <c r="M1230" s="25"/>
      <c r="N1230" s="25"/>
      <c r="O1230" s="25"/>
      <c r="P1230" s="25"/>
    </row>
    <row r="1231" spans="1:16" ht="16.5" thickBot="1">
      <c r="A1231" s="25"/>
      <c r="B1231" s="25"/>
      <c r="C1231" s="197"/>
      <c r="D1231" s="25"/>
      <c r="E1231" s="202"/>
      <c r="F1231" s="25"/>
      <c r="G1231" s="203"/>
      <c r="H1231" s="25"/>
      <c r="I1231" s="25"/>
      <c r="J1231" s="25"/>
      <c r="L1231" s="25"/>
      <c r="M1231" s="25"/>
      <c r="N1231" s="25"/>
      <c r="O1231" s="25"/>
      <c r="P1231" s="25"/>
    </row>
    <row r="1232" spans="1:16" ht="16.5" thickBot="1">
      <c r="A1232" s="25"/>
      <c r="B1232" s="25"/>
      <c r="C1232" s="197"/>
      <c r="D1232" s="25"/>
      <c r="E1232" s="202"/>
      <c r="F1232" s="25"/>
      <c r="G1232" s="203"/>
      <c r="H1232" s="25"/>
      <c r="I1232" s="25"/>
      <c r="J1232" s="25"/>
      <c r="L1232" s="25"/>
      <c r="M1232" s="25"/>
      <c r="N1232" s="25"/>
      <c r="O1232" s="25"/>
      <c r="P1232" s="25"/>
    </row>
    <row r="1233" spans="1:16" ht="16.5" thickBot="1">
      <c r="A1233" s="25"/>
      <c r="B1233" s="25"/>
      <c r="C1233" s="197"/>
      <c r="D1233" s="25"/>
      <c r="E1233" s="202"/>
      <c r="F1233" s="25"/>
      <c r="G1233" s="203"/>
      <c r="H1233" s="25"/>
      <c r="I1233" s="25"/>
      <c r="J1233" s="25"/>
      <c r="L1233" s="25"/>
      <c r="M1233" s="25"/>
      <c r="N1233" s="25"/>
      <c r="O1233" s="25"/>
      <c r="P1233" s="25"/>
    </row>
    <row r="1234" spans="1:16" ht="16.5" thickBot="1">
      <c r="A1234" s="25"/>
      <c r="B1234" s="25"/>
      <c r="C1234" s="197"/>
      <c r="D1234" s="25"/>
      <c r="E1234" s="202"/>
      <c r="F1234" s="25"/>
      <c r="G1234" s="203"/>
      <c r="H1234" s="25"/>
      <c r="I1234" s="25"/>
      <c r="J1234" s="25"/>
      <c r="L1234" s="25"/>
      <c r="M1234" s="25"/>
      <c r="N1234" s="25"/>
      <c r="O1234" s="25"/>
      <c r="P1234" s="25"/>
    </row>
    <row r="1235" spans="1:16" ht="16.5" thickBot="1">
      <c r="A1235" s="25"/>
      <c r="B1235" s="25"/>
      <c r="C1235" s="197"/>
      <c r="D1235" s="25"/>
      <c r="E1235" s="202"/>
      <c r="F1235" s="25"/>
      <c r="G1235" s="203"/>
      <c r="H1235" s="25"/>
      <c r="I1235" s="25"/>
      <c r="J1235" s="25"/>
      <c r="L1235" s="25"/>
      <c r="M1235" s="25"/>
      <c r="N1235" s="25"/>
      <c r="O1235" s="25"/>
      <c r="P1235" s="25"/>
    </row>
    <row r="1236" spans="1:16" ht="16.5" thickBot="1">
      <c r="A1236" s="25"/>
      <c r="B1236" s="25"/>
      <c r="C1236" s="197"/>
      <c r="D1236" s="25"/>
      <c r="E1236" s="202"/>
      <c r="F1236" s="25"/>
      <c r="G1236" s="203"/>
      <c r="H1236" s="25"/>
      <c r="I1236" s="25"/>
      <c r="J1236" s="25"/>
      <c r="L1236" s="25"/>
      <c r="M1236" s="25"/>
      <c r="N1236" s="25"/>
      <c r="O1236" s="25"/>
      <c r="P1236" s="25"/>
    </row>
    <row r="1237" spans="1:16" ht="16.5" thickBot="1">
      <c r="A1237" s="25"/>
      <c r="B1237" s="25"/>
      <c r="C1237" s="197"/>
      <c r="D1237" s="25"/>
      <c r="E1237" s="202"/>
      <c r="F1237" s="25"/>
      <c r="G1237" s="203"/>
      <c r="H1237" s="25"/>
      <c r="I1237" s="25"/>
      <c r="J1237" s="25"/>
      <c r="L1237" s="25"/>
      <c r="M1237" s="25"/>
      <c r="N1237" s="25"/>
      <c r="O1237" s="25"/>
      <c r="P1237" s="25"/>
    </row>
    <row r="1238" spans="1:16" ht="16.5" thickBot="1">
      <c r="A1238" s="25"/>
      <c r="B1238" s="25"/>
      <c r="C1238" s="197"/>
      <c r="D1238" s="25"/>
      <c r="E1238" s="202"/>
      <c r="F1238" s="25"/>
      <c r="G1238" s="203"/>
      <c r="H1238" s="25"/>
      <c r="I1238" s="25"/>
      <c r="J1238" s="25"/>
      <c r="L1238" s="25"/>
      <c r="M1238" s="25"/>
      <c r="N1238" s="25"/>
      <c r="O1238" s="25"/>
      <c r="P1238" s="25"/>
    </row>
    <row r="1239" spans="1:16" ht="16.5" thickBot="1">
      <c r="A1239" s="25"/>
      <c r="B1239" s="25"/>
      <c r="C1239" s="197"/>
      <c r="D1239" s="25"/>
      <c r="E1239" s="202"/>
      <c r="F1239" s="25"/>
      <c r="G1239" s="203"/>
      <c r="H1239" s="25"/>
      <c r="I1239" s="25"/>
      <c r="J1239" s="25"/>
      <c r="L1239" s="25"/>
      <c r="M1239" s="25"/>
      <c r="N1239" s="25"/>
      <c r="O1239" s="25"/>
      <c r="P1239" s="25"/>
    </row>
    <row r="1240" spans="1:16" ht="16.5" thickBot="1">
      <c r="A1240" s="25"/>
      <c r="B1240" s="25"/>
      <c r="C1240" s="197"/>
      <c r="D1240" s="25"/>
      <c r="E1240" s="202"/>
      <c r="F1240" s="25"/>
      <c r="G1240" s="203"/>
      <c r="H1240" s="25"/>
      <c r="I1240" s="25"/>
      <c r="J1240" s="25"/>
      <c r="L1240" s="25"/>
      <c r="M1240" s="25"/>
      <c r="N1240" s="25"/>
      <c r="O1240" s="25"/>
      <c r="P1240" s="25"/>
    </row>
    <row r="1241" spans="1:16" ht="16.5" thickBot="1">
      <c r="A1241" s="25"/>
      <c r="B1241" s="25"/>
      <c r="C1241" s="197"/>
      <c r="D1241" s="25"/>
      <c r="E1241" s="202"/>
      <c r="F1241" s="25"/>
      <c r="G1241" s="203"/>
      <c r="H1241" s="25"/>
      <c r="I1241" s="25"/>
      <c r="J1241" s="25"/>
      <c r="L1241" s="25"/>
      <c r="M1241" s="25"/>
      <c r="N1241" s="25"/>
      <c r="O1241" s="25"/>
      <c r="P1241" s="25"/>
    </row>
    <row r="1242" spans="1:16" ht="16.5" thickBot="1">
      <c r="A1242" s="25"/>
      <c r="B1242" s="25"/>
      <c r="C1242" s="197"/>
      <c r="D1242" s="25"/>
      <c r="E1242" s="202"/>
      <c r="F1242" s="25"/>
      <c r="G1242" s="203"/>
      <c r="H1242" s="25"/>
      <c r="I1242" s="25"/>
      <c r="J1242" s="25"/>
      <c r="L1242" s="25"/>
      <c r="M1242" s="25"/>
      <c r="N1242" s="25"/>
      <c r="O1242" s="25"/>
      <c r="P1242" s="25"/>
    </row>
    <row r="1243" spans="1:16" ht="16.5" thickBot="1">
      <c r="A1243" s="25"/>
      <c r="B1243" s="25"/>
      <c r="C1243" s="197"/>
      <c r="D1243" s="25"/>
      <c r="E1243" s="202"/>
      <c r="F1243" s="25"/>
      <c r="G1243" s="203"/>
      <c r="H1243" s="25"/>
      <c r="I1243" s="25"/>
      <c r="J1243" s="25"/>
      <c r="L1243" s="25"/>
      <c r="M1243" s="25"/>
      <c r="N1243" s="25"/>
      <c r="O1243" s="25"/>
      <c r="P1243" s="25"/>
    </row>
    <row r="1244" spans="1:16" ht="16.5" thickBot="1">
      <c r="A1244" s="25"/>
      <c r="B1244" s="25"/>
      <c r="C1244" s="197"/>
      <c r="D1244" s="25"/>
      <c r="E1244" s="202"/>
      <c r="F1244" s="25"/>
      <c r="G1244" s="203"/>
      <c r="H1244" s="25"/>
      <c r="I1244" s="25"/>
      <c r="J1244" s="25"/>
      <c r="L1244" s="25"/>
      <c r="M1244" s="25"/>
      <c r="N1244" s="25"/>
      <c r="O1244" s="25"/>
      <c r="P1244" s="25"/>
    </row>
    <row r="1245" spans="1:16" ht="16.5" thickBot="1">
      <c r="A1245" s="25"/>
      <c r="B1245" s="25"/>
      <c r="C1245" s="197"/>
      <c r="D1245" s="25"/>
      <c r="E1245" s="202"/>
      <c r="F1245" s="25"/>
      <c r="G1245" s="203"/>
      <c r="H1245" s="25"/>
      <c r="I1245" s="25"/>
      <c r="J1245" s="25"/>
      <c r="L1245" s="25"/>
      <c r="M1245" s="25"/>
      <c r="N1245" s="25"/>
      <c r="O1245" s="25"/>
      <c r="P1245" s="25"/>
    </row>
    <row r="1246" spans="1:16" ht="16.5" thickBot="1">
      <c r="A1246" s="25"/>
      <c r="B1246" s="25"/>
      <c r="C1246" s="197"/>
      <c r="D1246" s="25"/>
      <c r="E1246" s="202"/>
      <c r="F1246" s="25"/>
      <c r="G1246" s="203"/>
      <c r="H1246" s="25"/>
      <c r="I1246" s="25"/>
      <c r="J1246" s="25"/>
      <c r="L1246" s="25"/>
      <c r="M1246" s="25"/>
      <c r="N1246" s="25"/>
      <c r="O1246" s="25"/>
      <c r="P1246" s="25"/>
    </row>
    <row r="1247" spans="1:16" ht="16.5" thickBot="1">
      <c r="A1247" s="25"/>
      <c r="B1247" s="25"/>
      <c r="C1247" s="197"/>
      <c r="D1247" s="25"/>
      <c r="E1247" s="202"/>
      <c r="F1247" s="25"/>
      <c r="G1247" s="203"/>
      <c r="H1247" s="25"/>
      <c r="I1247" s="25"/>
      <c r="J1247" s="25"/>
      <c r="L1247" s="25"/>
      <c r="M1247" s="25"/>
      <c r="N1247" s="25"/>
      <c r="O1247" s="25"/>
      <c r="P1247" s="25"/>
    </row>
    <row r="1248" spans="1:16" ht="16.5" thickBot="1">
      <c r="A1248" s="25"/>
      <c r="B1248" s="25"/>
      <c r="C1248" s="197"/>
      <c r="D1248" s="25"/>
      <c r="E1248" s="202"/>
      <c r="F1248" s="25"/>
      <c r="G1248" s="203"/>
      <c r="H1248" s="25"/>
      <c r="I1248" s="25"/>
      <c r="J1248" s="25"/>
      <c r="L1248" s="25"/>
      <c r="M1248" s="25"/>
      <c r="N1248" s="25"/>
      <c r="O1248" s="25"/>
      <c r="P1248" s="25"/>
    </row>
    <row r="1249" spans="1:16" ht="16.5" thickBot="1">
      <c r="A1249" s="25"/>
      <c r="B1249" s="25"/>
      <c r="C1249" s="197"/>
      <c r="D1249" s="25"/>
      <c r="E1249" s="202"/>
      <c r="F1249" s="25"/>
      <c r="G1249" s="203"/>
      <c r="H1249" s="25"/>
      <c r="I1249" s="25"/>
      <c r="J1249" s="25"/>
      <c r="L1249" s="25"/>
      <c r="M1249" s="25"/>
      <c r="N1249" s="25"/>
      <c r="O1249" s="25"/>
      <c r="P1249" s="25"/>
    </row>
    <row r="1250" spans="1:16" ht="16.5" thickBot="1">
      <c r="A1250" s="25"/>
      <c r="B1250" s="25"/>
      <c r="C1250" s="197"/>
      <c r="D1250" s="25"/>
      <c r="E1250" s="202"/>
      <c r="F1250" s="25"/>
      <c r="G1250" s="203"/>
      <c r="H1250" s="25"/>
      <c r="I1250" s="25"/>
      <c r="J1250" s="25"/>
      <c r="L1250" s="25"/>
      <c r="M1250" s="25"/>
      <c r="N1250" s="25"/>
      <c r="O1250" s="25"/>
      <c r="P1250" s="25"/>
    </row>
    <row r="1251" spans="1:16" ht="16.5" thickBot="1">
      <c r="A1251" s="25"/>
      <c r="B1251" s="25"/>
      <c r="C1251" s="197"/>
      <c r="D1251" s="25"/>
      <c r="E1251" s="202"/>
      <c r="F1251" s="25"/>
      <c r="G1251" s="203"/>
      <c r="H1251" s="25"/>
      <c r="I1251" s="25"/>
      <c r="J1251" s="25"/>
      <c r="L1251" s="25"/>
      <c r="M1251" s="25"/>
      <c r="N1251" s="25"/>
      <c r="O1251" s="25"/>
      <c r="P1251" s="25"/>
    </row>
    <row r="1252" spans="1:16" ht="16.5" thickBot="1">
      <c r="A1252" s="25"/>
      <c r="B1252" s="25"/>
      <c r="C1252" s="197"/>
      <c r="D1252" s="25"/>
      <c r="E1252" s="202"/>
      <c r="F1252" s="25"/>
      <c r="G1252" s="203"/>
      <c r="H1252" s="25"/>
      <c r="I1252" s="25"/>
      <c r="J1252" s="25"/>
      <c r="L1252" s="25"/>
      <c r="M1252" s="25"/>
      <c r="N1252" s="25"/>
      <c r="O1252" s="25"/>
      <c r="P1252" s="25"/>
    </row>
    <row r="1253" spans="1:16" ht="16.5" thickBot="1">
      <c r="A1253" s="25"/>
      <c r="B1253" s="25"/>
      <c r="C1253" s="197"/>
      <c r="D1253" s="25"/>
      <c r="E1253" s="202"/>
      <c r="F1253" s="25"/>
      <c r="G1253" s="203"/>
      <c r="H1253" s="25"/>
      <c r="I1253" s="25"/>
      <c r="J1253" s="25"/>
      <c r="L1253" s="25"/>
      <c r="M1253" s="25"/>
      <c r="N1253" s="25"/>
      <c r="O1253" s="25"/>
      <c r="P1253" s="25"/>
    </row>
    <row r="1254" spans="1:16" ht="16.5" thickBot="1">
      <c r="A1254" s="25"/>
      <c r="B1254" s="25"/>
      <c r="C1254" s="197"/>
      <c r="D1254" s="25"/>
      <c r="E1254" s="202"/>
      <c r="F1254" s="25"/>
      <c r="G1254" s="203"/>
      <c r="H1254" s="25"/>
      <c r="I1254" s="25"/>
      <c r="J1254" s="25"/>
      <c r="L1254" s="25"/>
      <c r="M1254" s="25"/>
      <c r="N1254" s="25"/>
      <c r="O1254" s="25"/>
      <c r="P1254" s="25"/>
    </row>
    <row r="1255" spans="1:16" ht="16.5" thickBot="1">
      <c r="A1255" s="25"/>
      <c r="B1255" s="25"/>
      <c r="C1255" s="197"/>
      <c r="D1255" s="25"/>
      <c r="E1255" s="202"/>
      <c r="F1255" s="25"/>
      <c r="G1255" s="203"/>
      <c r="H1255" s="25"/>
      <c r="I1255" s="25"/>
      <c r="J1255" s="25"/>
      <c r="L1255" s="25"/>
      <c r="M1255" s="25"/>
      <c r="N1255" s="25"/>
      <c r="O1255" s="25"/>
      <c r="P1255" s="25"/>
    </row>
    <row r="1256" spans="1:16" ht="16.5" thickBot="1">
      <c r="A1256" s="25"/>
      <c r="B1256" s="25"/>
      <c r="C1256" s="197"/>
      <c r="D1256" s="25"/>
      <c r="E1256" s="202"/>
      <c r="F1256" s="25"/>
      <c r="G1256" s="203"/>
      <c r="H1256" s="25"/>
      <c r="I1256" s="25"/>
      <c r="J1256" s="25"/>
      <c r="L1256" s="25"/>
      <c r="M1256" s="25"/>
      <c r="N1256" s="25"/>
      <c r="O1256" s="25"/>
      <c r="P1256" s="25"/>
    </row>
    <row r="1257" spans="1:16" ht="16.5" thickBot="1">
      <c r="A1257" s="25"/>
      <c r="B1257" s="25"/>
      <c r="C1257" s="197"/>
      <c r="D1257" s="25"/>
      <c r="E1257" s="202"/>
      <c r="F1257" s="25"/>
      <c r="G1257" s="203"/>
      <c r="H1257" s="25"/>
      <c r="I1257" s="25"/>
      <c r="J1257" s="25"/>
      <c r="L1257" s="25"/>
      <c r="M1257" s="25"/>
      <c r="N1257" s="25"/>
      <c r="O1257" s="25"/>
      <c r="P1257" s="25"/>
    </row>
    <row r="1258" spans="1:16" ht="16.5" thickBot="1">
      <c r="A1258" s="25"/>
      <c r="B1258" s="25"/>
      <c r="C1258" s="197"/>
      <c r="D1258" s="25"/>
      <c r="E1258" s="202"/>
      <c r="F1258" s="25"/>
      <c r="G1258" s="203"/>
      <c r="H1258" s="25"/>
      <c r="I1258" s="25"/>
      <c r="J1258" s="25"/>
      <c r="L1258" s="25"/>
      <c r="M1258" s="25"/>
      <c r="N1258" s="25"/>
      <c r="O1258" s="25"/>
      <c r="P1258" s="25"/>
    </row>
    <row r="1259" spans="1:16" ht="16.5" thickBot="1">
      <c r="A1259" s="25"/>
      <c r="B1259" s="25"/>
      <c r="C1259" s="197"/>
      <c r="D1259" s="25"/>
      <c r="E1259" s="202"/>
      <c r="F1259" s="25"/>
      <c r="G1259" s="203"/>
      <c r="H1259" s="25"/>
      <c r="I1259" s="25"/>
      <c r="J1259" s="25"/>
      <c r="L1259" s="25"/>
      <c r="M1259" s="25"/>
      <c r="N1259" s="25"/>
      <c r="O1259" s="25"/>
      <c r="P1259" s="25"/>
    </row>
    <row r="1260" spans="1:16" ht="16.5" thickBot="1">
      <c r="A1260" s="25"/>
      <c r="B1260" s="25"/>
      <c r="C1260" s="197"/>
      <c r="D1260" s="25"/>
      <c r="E1260" s="202"/>
      <c r="F1260" s="25"/>
      <c r="G1260" s="203"/>
      <c r="H1260" s="25"/>
      <c r="I1260" s="25"/>
      <c r="J1260" s="25"/>
      <c r="L1260" s="25"/>
      <c r="M1260" s="25"/>
      <c r="N1260" s="25"/>
      <c r="O1260" s="25"/>
      <c r="P1260" s="25"/>
    </row>
    <row r="1261" spans="1:16" ht="16.5" thickBot="1">
      <c r="A1261" s="25"/>
      <c r="B1261" s="25"/>
      <c r="C1261" s="197"/>
      <c r="D1261" s="25"/>
      <c r="E1261" s="202"/>
      <c r="F1261" s="25"/>
      <c r="G1261" s="203"/>
      <c r="H1261" s="25"/>
      <c r="I1261" s="25"/>
      <c r="J1261" s="25"/>
      <c r="L1261" s="25"/>
      <c r="M1261" s="25"/>
      <c r="N1261" s="25"/>
      <c r="O1261" s="25"/>
      <c r="P1261" s="25"/>
    </row>
    <row r="1262" spans="1:16" ht="16.5" thickBot="1">
      <c r="A1262" s="25"/>
      <c r="B1262" s="25"/>
      <c r="C1262" s="197"/>
      <c r="D1262" s="25"/>
      <c r="E1262" s="202"/>
      <c r="F1262" s="25"/>
      <c r="G1262" s="203"/>
      <c r="H1262" s="25"/>
      <c r="I1262" s="25"/>
      <c r="J1262" s="25"/>
      <c r="L1262" s="25"/>
      <c r="M1262" s="25"/>
      <c r="N1262" s="25"/>
      <c r="O1262" s="25"/>
      <c r="P1262" s="25"/>
    </row>
    <row r="1263" spans="1:16" ht="16.5" thickBot="1">
      <c r="A1263" s="25"/>
      <c r="B1263" s="25"/>
      <c r="C1263" s="197"/>
      <c r="D1263" s="25"/>
      <c r="E1263" s="202"/>
      <c r="F1263" s="25"/>
      <c r="G1263" s="203"/>
      <c r="H1263" s="25"/>
      <c r="I1263" s="25"/>
      <c r="J1263" s="25"/>
      <c r="L1263" s="25"/>
      <c r="M1263" s="25"/>
      <c r="N1263" s="25"/>
      <c r="O1263" s="25"/>
      <c r="P1263" s="25"/>
    </row>
    <row r="1264" spans="1:16" ht="16.5" thickBot="1">
      <c r="A1264" s="25"/>
      <c r="B1264" s="25"/>
      <c r="C1264" s="197"/>
      <c r="D1264" s="25"/>
      <c r="E1264" s="202"/>
      <c r="F1264" s="25"/>
      <c r="G1264" s="203"/>
      <c r="H1264" s="25"/>
      <c r="I1264" s="25"/>
      <c r="J1264" s="25"/>
      <c r="L1264" s="25"/>
      <c r="M1264" s="25"/>
      <c r="N1264" s="25"/>
      <c r="O1264" s="25"/>
      <c r="P1264" s="25"/>
    </row>
    <row r="1265" spans="1:16" ht="16.5" thickBot="1">
      <c r="A1265" s="25"/>
      <c r="B1265" s="25"/>
      <c r="C1265" s="197"/>
      <c r="D1265" s="25"/>
      <c r="E1265" s="202"/>
      <c r="F1265" s="25"/>
      <c r="G1265" s="203"/>
      <c r="H1265" s="25"/>
      <c r="I1265" s="25"/>
      <c r="J1265" s="25"/>
      <c r="L1265" s="25"/>
      <c r="M1265" s="25"/>
      <c r="N1265" s="25"/>
      <c r="O1265" s="25"/>
      <c r="P1265" s="25"/>
    </row>
    <row r="1266" spans="1:16" ht="16.5" thickBot="1">
      <c r="A1266" s="25"/>
      <c r="B1266" s="25"/>
      <c r="C1266" s="197"/>
      <c r="D1266" s="25"/>
      <c r="E1266" s="202"/>
      <c r="F1266" s="25"/>
      <c r="G1266" s="203"/>
      <c r="H1266" s="25"/>
      <c r="I1266" s="25"/>
      <c r="J1266" s="25"/>
      <c r="L1266" s="25"/>
      <c r="M1266" s="25"/>
      <c r="N1266" s="25"/>
      <c r="O1266" s="25"/>
      <c r="P1266" s="25"/>
    </row>
    <row r="1267" spans="1:16" ht="16.5" thickBot="1">
      <c r="A1267" s="25"/>
      <c r="B1267" s="25"/>
      <c r="C1267" s="197"/>
      <c r="D1267" s="25"/>
      <c r="E1267" s="202"/>
      <c r="F1267" s="25"/>
      <c r="G1267" s="203"/>
      <c r="H1267" s="25"/>
      <c r="I1267" s="25"/>
      <c r="J1267" s="25"/>
      <c r="L1267" s="25"/>
      <c r="M1267" s="25"/>
      <c r="N1267" s="25"/>
      <c r="O1267" s="25"/>
      <c r="P1267" s="25"/>
    </row>
    <row r="1268" spans="1:16" ht="16.5" thickBot="1">
      <c r="A1268" s="25"/>
      <c r="B1268" s="25"/>
      <c r="C1268" s="197"/>
      <c r="D1268" s="25"/>
      <c r="E1268" s="202"/>
      <c r="F1268" s="25"/>
      <c r="G1268" s="203"/>
      <c r="H1268" s="25"/>
      <c r="I1268" s="25"/>
      <c r="J1268" s="25"/>
      <c r="L1268" s="25"/>
      <c r="M1268" s="25"/>
      <c r="N1268" s="25"/>
      <c r="O1268" s="25"/>
      <c r="P1268" s="25"/>
    </row>
    <row r="1269" spans="1:16" ht="16.5" thickBot="1">
      <c r="A1269" s="25"/>
      <c r="B1269" s="25"/>
      <c r="C1269" s="197"/>
      <c r="D1269" s="25"/>
      <c r="E1269" s="202"/>
      <c r="F1269" s="25"/>
      <c r="G1269" s="203"/>
      <c r="H1269" s="25"/>
      <c r="I1269" s="25"/>
      <c r="J1269" s="25"/>
      <c r="L1269" s="25"/>
      <c r="M1269" s="25"/>
      <c r="N1269" s="25"/>
      <c r="O1269" s="25"/>
      <c r="P1269" s="25"/>
    </row>
    <row r="1270" spans="1:16" ht="16.5" thickBot="1">
      <c r="A1270" s="25"/>
      <c r="B1270" s="25"/>
      <c r="C1270" s="197"/>
      <c r="D1270" s="25"/>
      <c r="E1270" s="202"/>
      <c r="F1270" s="25"/>
      <c r="G1270" s="203"/>
      <c r="H1270" s="25"/>
      <c r="I1270" s="25"/>
      <c r="J1270" s="25"/>
      <c r="L1270" s="25"/>
      <c r="M1270" s="25"/>
      <c r="N1270" s="25"/>
      <c r="O1270" s="25"/>
      <c r="P1270" s="25"/>
    </row>
    <row r="1271" spans="1:16" ht="16.5" thickBot="1">
      <c r="A1271" s="25"/>
      <c r="B1271" s="25"/>
      <c r="C1271" s="197"/>
      <c r="D1271" s="25"/>
      <c r="E1271" s="202"/>
      <c r="F1271" s="25"/>
      <c r="G1271" s="203"/>
      <c r="H1271" s="25"/>
      <c r="I1271" s="25"/>
      <c r="J1271" s="25"/>
      <c r="L1271" s="25"/>
      <c r="M1271" s="25"/>
      <c r="N1271" s="25"/>
      <c r="O1271" s="25"/>
      <c r="P1271" s="25"/>
    </row>
    <row r="1272" spans="1:16" ht="16.5" thickBot="1">
      <c r="A1272" s="25"/>
      <c r="B1272" s="25"/>
      <c r="C1272" s="197"/>
      <c r="D1272" s="25"/>
      <c r="E1272" s="202"/>
      <c r="F1272" s="25"/>
      <c r="G1272" s="203"/>
      <c r="H1272" s="25"/>
      <c r="I1272" s="25"/>
      <c r="J1272" s="25"/>
      <c r="L1272" s="25"/>
      <c r="M1272" s="25"/>
      <c r="N1272" s="25"/>
      <c r="O1272" s="25"/>
      <c r="P1272" s="25"/>
    </row>
    <row r="1273" spans="1:16" ht="16.5" thickBot="1">
      <c r="A1273" s="25"/>
      <c r="B1273" s="25"/>
      <c r="C1273" s="197"/>
      <c r="D1273" s="25"/>
      <c r="E1273" s="202"/>
      <c r="F1273" s="25"/>
      <c r="G1273" s="203"/>
      <c r="H1273" s="25"/>
      <c r="I1273" s="25"/>
      <c r="J1273" s="25"/>
      <c r="L1273" s="25"/>
      <c r="M1273" s="25"/>
      <c r="N1273" s="25"/>
      <c r="O1273" s="25"/>
      <c r="P1273" s="25"/>
    </row>
    <row r="1274" spans="1:16" ht="16.5" thickBot="1">
      <c r="A1274" s="25"/>
      <c r="B1274" s="25"/>
      <c r="C1274" s="197"/>
      <c r="D1274" s="25"/>
      <c r="E1274" s="202"/>
      <c r="F1274" s="25"/>
      <c r="G1274" s="203"/>
      <c r="H1274" s="25"/>
      <c r="I1274" s="25"/>
      <c r="J1274" s="25"/>
      <c r="L1274" s="25"/>
      <c r="M1274" s="25"/>
      <c r="N1274" s="25"/>
      <c r="O1274" s="25"/>
      <c r="P1274" s="25"/>
    </row>
    <row r="1275" spans="1:16" ht="16.5" thickBot="1">
      <c r="A1275" s="25"/>
      <c r="B1275" s="25"/>
      <c r="C1275" s="197"/>
      <c r="D1275" s="25"/>
      <c r="E1275" s="202"/>
      <c r="F1275" s="25"/>
      <c r="G1275" s="203"/>
      <c r="H1275" s="25"/>
      <c r="I1275" s="25"/>
      <c r="J1275" s="25"/>
      <c r="L1275" s="25"/>
      <c r="M1275" s="25"/>
      <c r="N1275" s="25"/>
      <c r="O1275" s="25"/>
      <c r="P1275" s="25"/>
    </row>
    <row r="1276" spans="1:16" ht="16.5" thickBot="1">
      <c r="A1276" s="25"/>
      <c r="B1276" s="25"/>
      <c r="C1276" s="197"/>
      <c r="D1276" s="25"/>
      <c r="E1276" s="202"/>
      <c r="F1276" s="25"/>
      <c r="G1276" s="203"/>
      <c r="H1276" s="25"/>
      <c r="I1276" s="25"/>
      <c r="J1276" s="25"/>
      <c r="L1276" s="25"/>
      <c r="M1276" s="25"/>
      <c r="N1276" s="25"/>
      <c r="O1276" s="25"/>
      <c r="P1276" s="25"/>
    </row>
    <row r="1277" spans="1:16" ht="16.5" thickBot="1">
      <c r="A1277" s="25"/>
      <c r="B1277" s="25"/>
      <c r="C1277" s="197"/>
      <c r="D1277" s="25"/>
      <c r="E1277" s="202"/>
      <c r="F1277" s="25"/>
      <c r="G1277" s="203"/>
      <c r="H1277" s="25"/>
      <c r="I1277" s="25"/>
      <c r="J1277" s="25"/>
      <c r="L1277" s="25"/>
      <c r="M1277" s="25"/>
      <c r="N1277" s="25"/>
      <c r="O1277" s="25"/>
      <c r="P1277" s="25"/>
    </row>
    <row r="1278" spans="1:16" ht="16.5" thickBot="1">
      <c r="A1278" s="25"/>
      <c r="B1278" s="25"/>
      <c r="C1278" s="197"/>
      <c r="D1278" s="25"/>
      <c r="E1278" s="202"/>
      <c r="F1278" s="25"/>
      <c r="G1278" s="203"/>
      <c r="H1278" s="25"/>
      <c r="I1278" s="25"/>
      <c r="J1278" s="25"/>
      <c r="L1278" s="25"/>
      <c r="M1278" s="25"/>
      <c r="N1278" s="25"/>
      <c r="O1278" s="25"/>
      <c r="P1278" s="25"/>
    </row>
    <row r="1279" spans="1:16" ht="16.5" thickBot="1">
      <c r="A1279" s="25"/>
      <c r="B1279" s="25"/>
      <c r="C1279" s="197"/>
      <c r="D1279" s="25"/>
      <c r="E1279" s="202"/>
      <c r="F1279" s="25"/>
      <c r="G1279" s="203"/>
      <c r="H1279" s="25"/>
      <c r="I1279" s="25"/>
      <c r="J1279" s="25"/>
      <c r="L1279" s="25"/>
      <c r="M1279" s="25"/>
      <c r="N1279" s="25"/>
      <c r="O1279" s="25"/>
      <c r="P1279" s="25"/>
    </row>
    <row r="1280" spans="1:16" ht="16.5" thickBot="1">
      <c r="A1280" s="25"/>
      <c r="B1280" s="25"/>
      <c r="C1280" s="197"/>
      <c r="D1280" s="25"/>
      <c r="E1280" s="202"/>
      <c r="F1280" s="25"/>
      <c r="G1280" s="203"/>
      <c r="H1280" s="25"/>
      <c r="I1280" s="25"/>
      <c r="J1280" s="25"/>
      <c r="L1280" s="25"/>
      <c r="M1280" s="25"/>
      <c r="N1280" s="25"/>
      <c r="O1280" s="25"/>
      <c r="P1280" s="25"/>
    </row>
    <row r="1281" spans="1:16" ht="16.5" thickBot="1">
      <c r="A1281" s="25"/>
      <c r="B1281" s="25"/>
      <c r="C1281" s="197"/>
      <c r="D1281" s="25"/>
      <c r="E1281" s="202"/>
      <c r="F1281" s="25"/>
      <c r="G1281" s="203"/>
      <c r="H1281" s="25"/>
      <c r="I1281" s="25"/>
      <c r="J1281" s="25"/>
      <c r="L1281" s="25"/>
      <c r="M1281" s="25"/>
      <c r="N1281" s="25"/>
      <c r="O1281" s="25"/>
      <c r="P1281" s="25"/>
    </row>
    <row r="1282" spans="1:16" ht="16.5" thickBot="1">
      <c r="A1282" s="25"/>
      <c r="B1282" s="25"/>
      <c r="C1282" s="197"/>
      <c r="D1282" s="25"/>
      <c r="E1282" s="202"/>
      <c r="F1282" s="25"/>
      <c r="G1282" s="203"/>
      <c r="H1282" s="25"/>
      <c r="I1282" s="25"/>
      <c r="J1282" s="25"/>
      <c r="L1282" s="25"/>
      <c r="M1282" s="25"/>
      <c r="N1282" s="25"/>
      <c r="O1282" s="25"/>
      <c r="P1282" s="25"/>
    </row>
    <row r="1283" spans="1:16" ht="16.5" thickBot="1">
      <c r="A1283" s="25"/>
      <c r="B1283" s="25"/>
      <c r="C1283" s="197"/>
      <c r="D1283" s="25"/>
      <c r="E1283" s="202"/>
      <c r="F1283" s="25"/>
      <c r="G1283" s="203"/>
      <c r="H1283" s="25"/>
      <c r="I1283" s="25"/>
      <c r="J1283" s="25"/>
      <c r="L1283" s="25"/>
      <c r="M1283" s="25"/>
      <c r="N1283" s="25"/>
      <c r="O1283" s="25"/>
      <c r="P1283" s="25"/>
    </row>
    <row r="1284" spans="1:16" ht="16.5" thickBot="1">
      <c r="A1284" s="25"/>
      <c r="B1284" s="25"/>
      <c r="C1284" s="197"/>
      <c r="D1284" s="25"/>
      <c r="E1284" s="202"/>
      <c r="F1284" s="25"/>
      <c r="G1284" s="203"/>
      <c r="H1284" s="25"/>
      <c r="I1284" s="25"/>
      <c r="J1284" s="25"/>
      <c r="L1284" s="25"/>
      <c r="M1284" s="25"/>
      <c r="N1284" s="25"/>
      <c r="O1284" s="25"/>
      <c r="P1284" s="25"/>
    </row>
    <row r="1285" spans="1:16" ht="16.5" thickBot="1">
      <c r="A1285" s="25"/>
      <c r="B1285" s="25"/>
      <c r="C1285" s="197"/>
      <c r="D1285" s="25"/>
      <c r="E1285" s="202"/>
      <c r="F1285" s="25"/>
      <c r="G1285" s="203"/>
      <c r="H1285" s="25"/>
      <c r="I1285" s="25"/>
      <c r="J1285" s="25"/>
      <c r="L1285" s="25"/>
      <c r="M1285" s="25"/>
      <c r="N1285" s="25"/>
      <c r="O1285" s="25"/>
      <c r="P1285" s="25"/>
    </row>
    <row r="1286" spans="1:16" ht="16.5" thickBot="1">
      <c r="A1286" s="25"/>
      <c r="B1286" s="25"/>
      <c r="C1286" s="197"/>
      <c r="D1286" s="25"/>
      <c r="E1286" s="202"/>
      <c r="F1286" s="25"/>
      <c r="G1286" s="203"/>
      <c r="H1286" s="25"/>
      <c r="I1286" s="25"/>
      <c r="J1286" s="25"/>
      <c r="L1286" s="25"/>
      <c r="M1286" s="25"/>
      <c r="N1286" s="25"/>
      <c r="O1286" s="25"/>
      <c r="P1286" s="25"/>
    </row>
    <row r="1287" spans="1:16" ht="16.5" thickBot="1">
      <c r="A1287" s="25"/>
      <c r="B1287" s="25"/>
      <c r="C1287" s="197"/>
      <c r="D1287" s="25"/>
      <c r="E1287" s="202"/>
      <c r="F1287" s="25"/>
      <c r="G1287" s="203"/>
      <c r="H1287" s="25"/>
      <c r="I1287" s="25"/>
      <c r="J1287" s="25"/>
      <c r="L1287" s="25"/>
      <c r="M1287" s="25"/>
      <c r="N1287" s="25"/>
      <c r="O1287" s="25"/>
      <c r="P1287" s="25"/>
    </row>
    <row r="1288" spans="1:16" ht="16.5" thickBot="1">
      <c r="A1288" s="25"/>
      <c r="B1288" s="25"/>
      <c r="C1288" s="197"/>
      <c r="D1288" s="25"/>
      <c r="E1288" s="202"/>
      <c r="F1288" s="25"/>
      <c r="G1288" s="203"/>
      <c r="H1288" s="25"/>
      <c r="I1288" s="25"/>
      <c r="J1288" s="25"/>
      <c r="L1288" s="25"/>
      <c r="M1288" s="25"/>
      <c r="N1288" s="25"/>
      <c r="O1288" s="25"/>
      <c r="P1288" s="25"/>
    </row>
    <row r="1289" spans="1:16" ht="16.5" thickBot="1">
      <c r="A1289" s="25"/>
      <c r="B1289" s="25"/>
      <c r="C1289" s="197"/>
      <c r="D1289" s="25"/>
      <c r="E1289" s="202"/>
      <c r="F1289" s="25"/>
      <c r="G1289" s="203"/>
      <c r="H1289" s="25"/>
      <c r="I1289" s="25"/>
      <c r="J1289" s="25"/>
      <c r="L1289" s="25"/>
      <c r="M1289" s="25"/>
      <c r="N1289" s="25"/>
      <c r="O1289" s="25"/>
      <c r="P1289" s="25"/>
    </row>
    <row r="1290" spans="1:16" ht="16.5" thickBot="1">
      <c r="A1290" s="25"/>
      <c r="B1290" s="25"/>
      <c r="C1290" s="197"/>
      <c r="D1290" s="25"/>
      <c r="E1290" s="202"/>
      <c r="F1290" s="25"/>
      <c r="G1290" s="203"/>
      <c r="H1290" s="25"/>
      <c r="I1290" s="25"/>
      <c r="J1290" s="25"/>
      <c r="L1290" s="25"/>
      <c r="M1290" s="25"/>
      <c r="N1290" s="25"/>
      <c r="O1290" s="25"/>
      <c r="P1290" s="25"/>
    </row>
    <row r="1291" spans="1:16" ht="16.5" thickBot="1">
      <c r="A1291" s="25"/>
      <c r="B1291" s="25"/>
      <c r="C1291" s="197"/>
      <c r="D1291" s="25"/>
      <c r="E1291" s="202"/>
      <c r="F1291" s="25"/>
      <c r="G1291" s="203"/>
      <c r="H1291" s="25"/>
      <c r="I1291" s="25"/>
      <c r="J1291" s="25"/>
      <c r="L1291" s="25"/>
      <c r="M1291" s="25"/>
      <c r="N1291" s="25"/>
      <c r="O1291" s="25"/>
      <c r="P1291" s="25"/>
    </row>
    <row r="1292" spans="1:16" ht="16.5" thickBot="1">
      <c r="A1292" s="25"/>
      <c r="B1292" s="25"/>
      <c r="C1292" s="197"/>
      <c r="D1292" s="25"/>
      <c r="E1292" s="202"/>
      <c r="F1292" s="25"/>
      <c r="G1292" s="203"/>
      <c r="H1292" s="25"/>
      <c r="I1292" s="25"/>
      <c r="J1292" s="25"/>
      <c r="L1292" s="25"/>
      <c r="M1292" s="25"/>
      <c r="N1292" s="25"/>
      <c r="O1292" s="25"/>
      <c r="P1292" s="25"/>
    </row>
    <row r="1293" spans="1:16" ht="16.5" thickBot="1">
      <c r="A1293" s="25"/>
      <c r="B1293" s="25"/>
      <c r="C1293" s="197"/>
      <c r="D1293" s="25"/>
      <c r="E1293" s="202"/>
      <c r="F1293" s="25"/>
      <c r="G1293" s="203"/>
      <c r="H1293" s="25"/>
      <c r="I1293" s="25"/>
      <c r="J1293" s="25"/>
      <c r="L1293" s="25"/>
      <c r="M1293" s="25"/>
      <c r="N1293" s="25"/>
      <c r="O1293" s="25"/>
      <c r="P1293" s="25"/>
    </row>
    <row r="1294" spans="1:16" ht="16.5" thickBot="1">
      <c r="A1294" s="25"/>
      <c r="B1294" s="25"/>
      <c r="C1294" s="197"/>
      <c r="D1294" s="25"/>
      <c r="E1294" s="202"/>
      <c r="F1294" s="25"/>
      <c r="G1294" s="203"/>
      <c r="H1294" s="25"/>
      <c r="I1294" s="25"/>
      <c r="J1294" s="25"/>
      <c r="L1294" s="25"/>
      <c r="M1294" s="25"/>
      <c r="N1294" s="25"/>
      <c r="O1294" s="25"/>
      <c r="P1294" s="25"/>
    </row>
    <row r="1295" spans="1:16" ht="16.5" thickBot="1">
      <c r="A1295" s="25"/>
      <c r="B1295" s="25"/>
      <c r="C1295" s="197"/>
      <c r="D1295" s="25"/>
      <c r="E1295" s="202"/>
      <c r="F1295" s="25"/>
      <c r="G1295" s="203"/>
      <c r="H1295" s="25"/>
      <c r="I1295" s="25"/>
      <c r="J1295" s="25"/>
      <c r="L1295" s="25"/>
      <c r="M1295" s="25"/>
      <c r="N1295" s="25"/>
      <c r="O1295" s="25"/>
      <c r="P1295" s="25"/>
    </row>
    <row r="1296" spans="1:16" ht="16.5" thickBot="1">
      <c r="A1296" s="25"/>
      <c r="B1296" s="25"/>
      <c r="C1296" s="197"/>
      <c r="D1296" s="25"/>
      <c r="E1296" s="202"/>
      <c r="F1296" s="25"/>
      <c r="G1296" s="203"/>
      <c r="H1296" s="25"/>
      <c r="I1296" s="25"/>
      <c r="J1296" s="25"/>
      <c r="L1296" s="25"/>
      <c r="M1296" s="25"/>
      <c r="N1296" s="25"/>
      <c r="O1296" s="25"/>
      <c r="P1296" s="25"/>
    </row>
    <row r="1297" spans="1:16" ht="16.5" thickBot="1">
      <c r="A1297" s="25"/>
      <c r="B1297" s="25"/>
      <c r="C1297" s="197"/>
      <c r="D1297" s="25"/>
      <c r="E1297" s="202"/>
      <c r="F1297" s="25"/>
      <c r="G1297" s="203"/>
      <c r="H1297" s="25"/>
      <c r="I1297" s="25"/>
      <c r="J1297" s="25"/>
      <c r="L1297" s="25"/>
      <c r="M1297" s="25"/>
      <c r="N1297" s="25"/>
      <c r="O1297" s="25"/>
      <c r="P1297" s="25"/>
    </row>
    <row r="1298" spans="1:16" ht="16.5" thickBot="1">
      <c r="A1298" s="25"/>
      <c r="B1298" s="25"/>
      <c r="C1298" s="197"/>
      <c r="D1298" s="25"/>
      <c r="E1298" s="202"/>
      <c r="F1298" s="25"/>
      <c r="G1298" s="203"/>
      <c r="H1298" s="25"/>
      <c r="I1298" s="25"/>
      <c r="J1298" s="25"/>
      <c r="L1298" s="25"/>
      <c r="M1298" s="25"/>
      <c r="N1298" s="25"/>
      <c r="O1298" s="25"/>
      <c r="P1298" s="25"/>
    </row>
    <row r="1299" spans="1:16" ht="16.5" thickBot="1">
      <c r="A1299" s="25"/>
      <c r="B1299" s="25"/>
      <c r="C1299" s="197"/>
      <c r="D1299" s="25"/>
      <c r="E1299" s="202"/>
      <c r="F1299" s="25"/>
      <c r="G1299" s="203"/>
      <c r="H1299" s="25"/>
      <c r="I1299" s="25"/>
      <c r="J1299" s="25"/>
      <c r="L1299" s="25"/>
      <c r="M1299" s="25"/>
      <c r="N1299" s="25"/>
      <c r="O1299" s="25"/>
      <c r="P1299" s="25"/>
    </row>
    <row r="1300" spans="1:16" ht="16.5" thickBot="1">
      <c r="A1300" s="25"/>
      <c r="B1300" s="25"/>
      <c r="C1300" s="197"/>
      <c r="D1300" s="25"/>
      <c r="E1300" s="202"/>
      <c r="F1300" s="25"/>
      <c r="G1300" s="203"/>
      <c r="H1300" s="25"/>
      <c r="I1300" s="25"/>
      <c r="J1300" s="25"/>
      <c r="L1300" s="25"/>
      <c r="M1300" s="25"/>
      <c r="N1300" s="25"/>
      <c r="O1300" s="25"/>
      <c r="P1300" s="25"/>
    </row>
    <row r="1301" spans="1:16" ht="16.5" thickBot="1">
      <c r="A1301" s="25"/>
      <c r="B1301" s="25"/>
      <c r="C1301" s="197"/>
      <c r="D1301" s="25"/>
      <c r="E1301" s="202"/>
      <c r="F1301" s="25"/>
      <c r="G1301" s="203"/>
      <c r="H1301" s="25"/>
      <c r="I1301" s="25"/>
      <c r="J1301" s="25"/>
      <c r="L1301" s="25"/>
      <c r="M1301" s="25"/>
      <c r="N1301" s="25"/>
      <c r="O1301" s="25"/>
      <c r="P1301" s="25"/>
    </row>
    <row r="1302" spans="1:16" ht="16.5" thickBot="1">
      <c r="A1302" s="25"/>
      <c r="B1302" s="25"/>
      <c r="C1302" s="197"/>
      <c r="D1302" s="25"/>
      <c r="E1302" s="202"/>
      <c r="F1302" s="25"/>
      <c r="G1302" s="203"/>
      <c r="H1302" s="25"/>
      <c r="I1302" s="25"/>
      <c r="J1302" s="25"/>
      <c r="L1302" s="25"/>
      <c r="M1302" s="25"/>
      <c r="N1302" s="25"/>
      <c r="O1302" s="25"/>
      <c r="P1302" s="25"/>
    </row>
    <row r="1303" spans="1:16" ht="16.5" thickBot="1">
      <c r="A1303" s="25"/>
      <c r="B1303" s="25"/>
      <c r="C1303" s="197"/>
      <c r="D1303" s="25"/>
      <c r="E1303" s="202"/>
      <c r="F1303" s="25"/>
      <c r="G1303" s="203"/>
      <c r="H1303" s="25"/>
      <c r="I1303" s="25"/>
      <c r="J1303" s="25"/>
      <c r="L1303" s="25"/>
      <c r="M1303" s="25"/>
      <c r="N1303" s="25"/>
      <c r="O1303" s="25"/>
      <c r="P1303" s="25"/>
    </row>
    <row r="1304" spans="1:16" ht="16.5" thickBot="1">
      <c r="A1304" s="25"/>
      <c r="B1304" s="25"/>
      <c r="C1304" s="197"/>
      <c r="D1304" s="25"/>
      <c r="E1304" s="202"/>
      <c r="F1304" s="25"/>
      <c r="G1304" s="203"/>
      <c r="H1304" s="25"/>
      <c r="I1304" s="25"/>
      <c r="J1304" s="25"/>
      <c r="L1304" s="25"/>
      <c r="M1304" s="25"/>
      <c r="N1304" s="25"/>
      <c r="O1304" s="25"/>
      <c r="P1304" s="25"/>
    </row>
    <row r="1305" spans="1:16" ht="16.5" thickBot="1">
      <c r="A1305" s="25"/>
      <c r="B1305" s="25"/>
      <c r="C1305" s="197"/>
      <c r="D1305" s="25"/>
      <c r="E1305" s="202"/>
      <c r="F1305" s="25"/>
      <c r="G1305" s="203"/>
      <c r="H1305" s="25"/>
      <c r="I1305" s="25"/>
      <c r="J1305" s="25"/>
      <c r="L1305" s="25"/>
      <c r="M1305" s="25"/>
      <c r="N1305" s="25"/>
      <c r="O1305" s="25"/>
      <c r="P1305" s="25"/>
    </row>
    <row r="1306" spans="1:16" ht="16.5" thickBot="1">
      <c r="A1306" s="25"/>
      <c r="B1306" s="25"/>
      <c r="C1306" s="197"/>
      <c r="D1306" s="25"/>
      <c r="E1306" s="202"/>
      <c r="F1306" s="25"/>
      <c r="G1306" s="203"/>
      <c r="H1306" s="25"/>
      <c r="I1306" s="25"/>
      <c r="J1306" s="25"/>
      <c r="L1306" s="25"/>
      <c r="M1306" s="25"/>
      <c r="N1306" s="25"/>
      <c r="O1306" s="25"/>
      <c r="P1306" s="25"/>
    </row>
    <row r="1307" spans="1:16" ht="16.5" thickBot="1">
      <c r="A1307" s="25"/>
      <c r="B1307" s="25"/>
      <c r="C1307" s="197"/>
      <c r="D1307" s="25"/>
      <c r="E1307" s="202"/>
      <c r="F1307" s="25"/>
      <c r="G1307" s="203"/>
      <c r="H1307" s="25"/>
      <c r="I1307" s="25"/>
      <c r="J1307" s="25"/>
      <c r="L1307" s="25"/>
      <c r="M1307" s="25"/>
      <c r="N1307" s="25"/>
      <c r="O1307" s="25"/>
      <c r="P1307" s="25"/>
    </row>
    <row r="1308" spans="1:16" ht="16.5" thickBot="1">
      <c r="A1308" s="25"/>
      <c r="B1308" s="25"/>
      <c r="C1308" s="197"/>
      <c r="D1308" s="25"/>
      <c r="E1308" s="202"/>
      <c r="F1308" s="25"/>
      <c r="G1308" s="203"/>
      <c r="H1308" s="25"/>
      <c r="I1308" s="25"/>
      <c r="J1308" s="25"/>
      <c r="L1308" s="25"/>
      <c r="M1308" s="25"/>
      <c r="N1308" s="25"/>
      <c r="O1308" s="25"/>
      <c r="P1308" s="25"/>
    </row>
    <row r="1309" spans="1:16" ht="16.5" thickBot="1">
      <c r="A1309" s="25"/>
      <c r="B1309" s="25"/>
      <c r="C1309" s="197"/>
      <c r="D1309" s="25"/>
      <c r="E1309" s="202"/>
      <c r="F1309" s="25"/>
      <c r="G1309" s="203"/>
      <c r="H1309" s="25"/>
      <c r="I1309" s="25"/>
      <c r="J1309" s="25"/>
      <c r="L1309" s="25"/>
      <c r="M1309" s="25"/>
      <c r="N1309" s="25"/>
      <c r="O1309" s="25"/>
      <c r="P1309" s="25"/>
    </row>
    <row r="1310" spans="1:16" ht="16.5" thickBot="1">
      <c r="A1310" s="25"/>
      <c r="B1310" s="25"/>
      <c r="C1310" s="197"/>
      <c r="D1310" s="25"/>
      <c r="E1310" s="202"/>
      <c r="F1310" s="25"/>
      <c r="G1310" s="203"/>
      <c r="H1310" s="25"/>
      <c r="I1310" s="25"/>
      <c r="J1310" s="25"/>
      <c r="L1310" s="25"/>
      <c r="M1310" s="25"/>
      <c r="N1310" s="25"/>
      <c r="O1310" s="25"/>
      <c r="P1310" s="25"/>
    </row>
    <row r="1311" spans="1:16" ht="16.5" thickBot="1">
      <c r="A1311" s="25"/>
      <c r="B1311" s="25"/>
      <c r="C1311" s="197"/>
      <c r="D1311" s="25"/>
      <c r="E1311" s="202"/>
      <c r="F1311" s="25"/>
      <c r="G1311" s="203"/>
      <c r="H1311" s="25"/>
      <c r="I1311" s="25"/>
      <c r="J1311" s="25"/>
      <c r="L1311" s="25"/>
      <c r="M1311" s="25"/>
      <c r="N1311" s="25"/>
      <c r="O1311" s="25"/>
      <c r="P1311" s="25"/>
    </row>
    <row r="1312" spans="1:16" ht="16.5" thickBot="1">
      <c r="A1312" s="25"/>
      <c r="B1312" s="25"/>
      <c r="C1312" s="197"/>
      <c r="D1312" s="25"/>
      <c r="E1312" s="202"/>
      <c r="F1312" s="25"/>
      <c r="G1312" s="203"/>
      <c r="H1312" s="25"/>
      <c r="I1312" s="25"/>
      <c r="J1312" s="25"/>
      <c r="L1312" s="25"/>
      <c r="M1312" s="25"/>
      <c r="N1312" s="25"/>
      <c r="O1312" s="25"/>
      <c r="P1312" s="25"/>
    </row>
    <row r="1313" spans="1:16" ht="16.5" thickBot="1">
      <c r="A1313" s="25"/>
      <c r="B1313" s="25"/>
      <c r="C1313" s="197"/>
      <c r="D1313" s="25"/>
      <c r="E1313" s="202"/>
      <c r="F1313" s="25"/>
      <c r="G1313" s="203"/>
      <c r="H1313" s="25"/>
      <c r="I1313" s="25"/>
      <c r="J1313" s="25"/>
      <c r="L1313" s="25"/>
      <c r="M1313" s="25"/>
      <c r="N1313" s="25"/>
      <c r="O1313" s="25"/>
      <c r="P1313" s="25"/>
    </row>
    <row r="1314" spans="1:16" ht="16.5" thickBot="1">
      <c r="A1314" s="25"/>
      <c r="B1314" s="25"/>
      <c r="C1314" s="197"/>
      <c r="D1314" s="25"/>
      <c r="E1314" s="202"/>
      <c r="F1314" s="25"/>
      <c r="G1314" s="203"/>
      <c r="H1314" s="25"/>
      <c r="I1314" s="25"/>
      <c r="J1314" s="25"/>
      <c r="L1314" s="25"/>
      <c r="M1314" s="25"/>
      <c r="N1314" s="25"/>
      <c r="O1314" s="25"/>
      <c r="P1314" s="25"/>
    </row>
    <row r="1315" spans="1:16" ht="16.5" thickBot="1">
      <c r="A1315" s="25"/>
      <c r="B1315" s="25"/>
      <c r="C1315" s="197"/>
      <c r="D1315" s="25"/>
      <c r="E1315" s="202"/>
      <c r="F1315" s="25"/>
      <c r="G1315" s="203"/>
      <c r="H1315" s="25"/>
      <c r="I1315" s="25"/>
      <c r="J1315" s="25"/>
      <c r="L1315" s="25"/>
      <c r="M1315" s="25"/>
      <c r="N1315" s="25"/>
      <c r="O1315" s="25"/>
      <c r="P1315" s="25"/>
    </row>
    <row r="1316" spans="1:16" ht="16.5" thickBot="1">
      <c r="A1316" s="25"/>
      <c r="B1316" s="25"/>
      <c r="C1316" s="197"/>
      <c r="D1316" s="25"/>
      <c r="E1316" s="202"/>
      <c r="F1316" s="25"/>
      <c r="G1316" s="203"/>
      <c r="H1316" s="25"/>
      <c r="I1316" s="25"/>
      <c r="J1316" s="25"/>
      <c r="L1316" s="25"/>
      <c r="M1316" s="25"/>
      <c r="N1316" s="25"/>
      <c r="O1316" s="25"/>
      <c r="P1316" s="25"/>
    </row>
    <row r="1317" spans="1:16" ht="16.5" thickBot="1">
      <c r="A1317" s="25"/>
      <c r="B1317" s="25"/>
      <c r="C1317" s="197"/>
      <c r="D1317" s="25"/>
      <c r="E1317" s="202"/>
      <c r="F1317" s="25"/>
      <c r="G1317" s="203"/>
      <c r="H1317" s="25"/>
      <c r="I1317" s="25"/>
      <c r="J1317" s="25"/>
      <c r="L1317" s="25"/>
      <c r="M1317" s="25"/>
      <c r="N1317" s="25"/>
      <c r="O1317" s="25"/>
      <c r="P1317" s="25"/>
    </row>
    <row r="1318" spans="1:16" ht="16.5" thickBot="1">
      <c r="A1318" s="25"/>
      <c r="B1318" s="25"/>
      <c r="C1318" s="197"/>
      <c r="D1318" s="25"/>
      <c r="E1318" s="202"/>
      <c r="F1318" s="25"/>
      <c r="G1318" s="203"/>
      <c r="H1318" s="25"/>
      <c r="I1318" s="25"/>
      <c r="J1318" s="25"/>
      <c r="L1318" s="25"/>
      <c r="M1318" s="25"/>
      <c r="N1318" s="25"/>
      <c r="O1318" s="25"/>
      <c r="P1318" s="25"/>
    </row>
    <row r="1319" spans="1:16" ht="16.5" thickBot="1">
      <c r="A1319" s="25"/>
      <c r="B1319" s="25"/>
      <c r="C1319" s="197"/>
      <c r="D1319" s="25"/>
      <c r="E1319" s="202"/>
      <c r="F1319" s="25"/>
      <c r="G1319" s="203"/>
      <c r="H1319" s="25"/>
      <c r="I1319" s="25"/>
      <c r="J1319" s="25"/>
      <c r="L1319" s="25"/>
      <c r="M1319" s="25"/>
      <c r="N1319" s="25"/>
      <c r="O1319" s="25"/>
      <c r="P1319" s="25"/>
    </row>
    <row r="1320" spans="1:16" ht="16.5" thickBot="1">
      <c r="A1320" s="25"/>
      <c r="B1320" s="25"/>
      <c r="C1320" s="197"/>
      <c r="D1320" s="25"/>
      <c r="E1320" s="202"/>
      <c r="F1320" s="25"/>
      <c r="G1320" s="203"/>
      <c r="H1320" s="25"/>
      <c r="I1320" s="25"/>
      <c r="J1320" s="25"/>
      <c r="L1320" s="25"/>
      <c r="M1320" s="25"/>
      <c r="N1320" s="25"/>
      <c r="O1320" s="25"/>
      <c r="P1320" s="25"/>
    </row>
    <row r="1321" spans="1:16" ht="16.5" thickBot="1">
      <c r="A1321" s="25"/>
      <c r="B1321" s="25"/>
      <c r="C1321" s="197"/>
      <c r="D1321" s="25"/>
      <c r="E1321" s="202"/>
      <c r="F1321" s="25"/>
      <c r="G1321" s="203"/>
      <c r="H1321" s="25"/>
      <c r="I1321" s="25"/>
      <c r="J1321" s="25"/>
      <c r="L1321" s="25"/>
      <c r="M1321" s="25"/>
      <c r="N1321" s="25"/>
      <c r="O1321" s="25"/>
      <c r="P1321" s="25"/>
    </row>
    <row r="1322" spans="1:16" ht="16.5" thickBot="1">
      <c r="A1322" s="25"/>
      <c r="B1322" s="25"/>
      <c r="C1322" s="197"/>
      <c r="D1322" s="25"/>
      <c r="E1322" s="202"/>
      <c r="F1322" s="25"/>
      <c r="G1322" s="203"/>
      <c r="H1322" s="25"/>
      <c r="I1322" s="25"/>
      <c r="J1322" s="25"/>
      <c r="L1322" s="25"/>
      <c r="M1322" s="25"/>
      <c r="N1322" s="25"/>
      <c r="O1322" s="25"/>
      <c r="P1322" s="25"/>
    </row>
    <row r="1323" spans="1:16" ht="16.5" thickBot="1">
      <c r="A1323" s="25"/>
      <c r="B1323" s="25"/>
      <c r="C1323" s="197"/>
      <c r="D1323" s="25"/>
      <c r="E1323" s="202"/>
      <c r="F1323" s="25"/>
      <c r="G1323" s="203"/>
      <c r="H1323" s="25"/>
      <c r="I1323" s="25"/>
      <c r="J1323" s="25"/>
      <c r="L1323" s="25"/>
      <c r="M1323" s="25"/>
      <c r="N1323" s="25"/>
      <c r="O1323" s="25"/>
      <c r="P1323" s="25"/>
    </row>
    <row r="1324" spans="1:16" ht="16.5" thickBot="1">
      <c r="A1324" s="25"/>
      <c r="B1324" s="25"/>
      <c r="C1324" s="197"/>
      <c r="D1324" s="25"/>
      <c r="E1324" s="202"/>
      <c r="F1324" s="25"/>
      <c r="G1324" s="203"/>
      <c r="H1324" s="25"/>
      <c r="I1324" s="25"/>
      <c r="J1324" s="25"/>
      <c r="L1324" s="25"/>
      <c r="M1324" s="25"/>
      <c r="N1324" s="25"/>
      <c r="O1324" s="25"/>
      <c r="P1324" s="25"/>
    </row>
    <row r="1325" spans="1:16" ht="16.5" thickBot="1">
      <c r="A1325" s="25"/>
      <c r="B1325" s="25"/>
      <c r="C1325" s="197"/>
      <c r="D1325" s="25"/>
      <c r="E1325" s="202"/>
      <c r="F1325" s="25"/>
      <c r="G1325" s="203"/>
      <c r="H1325" s="25"/>
      <c r="I1325" s="25"/>
      <c r="J1325" s="25"/>
      <c r="L1325" s="25"/>
      <c r="M1325" s="25"/>
      <c r="N1325" s="25"/>
      <c r="O1325" s="25"/>
      <c r="P1325" s="25"/>
    </row>
    <row r="1326" spans="1:16" ht="16.5" thickBot="1">
      <c r="A1326" s="25"/>
      <c r="B1326" s="25"/>
      <c r="C1326" s="197"/>
      <c r="D1326" s="25"/>
      <c r="E1326" s="202"/>
      <c r="F1326" s="25"/>
      <c r="G1326" s="203"/>
      <c r="H1326" s="25"/>
      <c r="I1326" s="25"/>
      <c r="J1326" s="25"/>
      <c r="L1326" s="25"/>
      <c r="M1326" s="25"/>
      <c r="N1326" s="25"/>
      <c r="O1326" s="25"/>
      <c r="P1326" s="25"/>
    </row>
    <row r="1327" spans="1:16" ht="16.5" thickBot="1">
      <c r="A1327" s="25"/>
      <c r="B1327" s="25"/>
      <c r="C1327" s="197"/>
      <c r="D1327" s="25"/>
      <c r="E1327" s="202"/>
      <c r="F1327" s="25"/>
      <c r="G1327" s="203"/>
      <c r="H1327" s="25"/>
      <c r="I1327" s="25"/>
      <c r="J1327" s="25"/>
      <c r="L1327" s="25"/>
      <c r="M1327" s="25"/>
      <c r="N1327" s="25"/>
      <c r="O1327" s="25"/>
      <c r="P1327" s="25"/>
    </row>
    <row r="1328" spans="1:16" ht="16.5" thickBot="1">
      <c r="A1328" s="25"/>
      <c r="B1328" s="25"/>
      <c r="C1328" s="197"/>
      <c r="D1328" s="25"/>
      <c r="E1328" s="202"/>
      <c r="F1328" s="25"/>
      <c r="G1328" s="203"/>
      <c r="H1328" s="25"/>
      <c r="I1328" s="25"/>
      <c r="J1328" s="25"/>
      <c r="L1328" s="25"/>
      <c r="M1328" s="25"/>
      <c r="N1328" s="25"/>
      <c r="O1328" s="25"/>
      <c r="P1328" s="25"/>
    </row>
    <row r="1329" spans="1:16" ht="16.5" thickBot="1">
      <c r="A1329" s="25"/>
      <c r="B1329" s="25"/>
      <c r="C1329" s="197"/>
      <c r="D1329" s="25"/>
      <c r="E1329" s="202"/>
      <c r="F1329" s="25"/>
      <c r="G1329" s="203"/>
      <c r="H1329" s="25"/>
      <c r="I1329" s="25"/>
      <c r="J1329" s="25"/>
      <c r="L1329" s="25"/>
      <c r="M1329" s="25"/>
      <c r="N1329" s="25"/>
      <c r="O1329" s="25"/>
      <c r="P1329" s="25"/>
    </row>
    <row r="1330" spans="1:16" ht="16.5" thickBot="1">
      <c r="A1330" s="25"/>
      <c r="B1330" s="25"/>
      <c r="C1330" s="197"/>
      <c r="D1330" s="25"/>
      <c r="E1330" s="202"/>
      <c r="F1330" s="25"/>
      <c r="G1330" s="203"/>
      <c r="H1330" s="25"/>
      <c r="I1330" s="25"/>
      <c r="J1330" s="25"/>
      <c r="L1330" s="25"/>
      <c r="M1330" s="25"/>
      <c r="N1330" s="25"/>
      <c r="O1330" s="25"/>
      <c r="P1330" s="25"/>
    </row>
    <row r="1331" spans="1:16" ht="16.5" thickBot="1">
      <c r="A1331" s="25"/>
      <c r="B1331" s="25"/>
      <c r="C1331" s="197"/>
      <c r="D1331" s="25"/>
      <c r="E1331" s="202"/>
      <c r="F1331" s="25"/>
      <c r="G1331" s="203"/>
      <c r="H1331" s="25"/>
      <c r="I1331" s="25"/>
      <c r="J1331" s="25"/>
      <c r="L1331" s="25"/>
      <c r="M1331" s="25"/>
      <c r="N1331" s="25"/>
      <c r="O1331" s="25"/>
      <c r="P1331" s="25"/>
    </row>
    <row r="1332" spans="1:16" ht="16.5" thickBot="1">
      <c r="A1332" s="25"/>
      <c r="B1332" s="25"/>
      <c r="C1332" s="197"/>
      <c r="D1332" s="25"/>
      <c r="E1332" s="202"/>
      <c r="F1332" s="25"/>
      <c r="G1332" s="203"/>
      <c r="H1332" s="25"/>
      <c r="I1332" s="25"/>
      <c r="J1332" s="25"/>
      <c r="L1332" s="25"/>
      <c r="M1332" s="25"/>
      <c r="N1332" s="25"/>
      <c r="O1332" s="25"/>
      <c r="P1332" s="25"/>
    </row>
    <row r="1333" spans="1:16" ht="16.5" thickBot="1">
      <c r="A1333" s="25"/>
      <c r="B1333" s="25"/>
      <c r="C1333" s="197"/>
      <c r="D1333" s="25"/>
      <c r="E1333" s="202"/>
      <c r="F1333" s="25"/>
      <c r="G1333" s="203"/>
      <c r="H1333" s="25"/>
      <c r="I1333" s="25"/>
      <c r="J1333" s="25"/>
      <c r="L1333" s="25"/>
      <c r="M1333" s="25"/>
      <c r="N1333" s="25"/>
      <c r="O1333" s="25"/>
      <c r="P1333" s="25"/>
    </row>
    <row r="1334" spans="1:16" ht="16.5" thickBot="1">
      <c r="A1334" s="25"/>
      <c r="B1334" s="25"/>
      <c r="C1334" s="197"/>
      <c r="D1334" s="25"/>
      <c r="E1334" s="202"/>
      <c r="F1334" s="25"/>
      <c r="G1334" s="203"/>
      <c r="H1334" s="25"/>
      <c r="I1334" s="25"/>
      <c r="J1334" s="25"/>
      <c r="L1334" s="25"/>
      <c r="M1334" s="25"/>
      <c r="N1334" s="25"/>
      <c r="O1334" s="25"/>
      <c r="P1334" s="25"/>
    </row>
    <row r="1335" spans="1:16" ht="16.5" thickBot="1">
      <c r="A1335" s="25"/>
      <c r="B1335" s="25"/>
      <c r="C1335" s="197"/>
      <c r="D1335" s="25"/>
      <c r="E1335" s="202"/>
      <c r="F1335" s="25"/>
      <c r="G1335" s="203"/>
      <c r="H1335" s="25"/>
      <c r="I1335" s="25"/>
      <c r="J1335" s="25"/>
      <c r="L1335" s="25"/>
      <c r="M1335" s="25"/>
      <c r="N1335" s="25"/>
      <c r="O1335" s="25"/>
      <c r="P1335" s="25"/>
    </row>
    <row r="1336" spans="1:16" ht="16.5" thickBot="1">
      <c r="A1336" s="25"/>
      <c r="B1336" s="25"/>
      <c r="C1336" s="197"/>
      <c r="D1336" s="25"/>
      <c r="E1336" s="202"/>
      <c r="F1336" s="25"/>
      <c r="G1336" s="203"/>
      <c r="H1336" s="25"/>
      <c r="I1336" s="25"/>
      <c r="J1336" s="25"/>
      <c r="L1336" s="25"/>
      <c r="M1336" s="25"/>
      <c r="N1336" s="25"/>
      <c r="O1336" s="25"/>
      <c r="P1336" s="25"/>
    </row>
    <row r="1337" spans="1:16" ht="16.5" thickBot="1">
      <c r="A1337" s="25"/>
      <c r="B1337" s="25"/>
      <c r="C1337" s="197"/>
      <c r="D1337" s="25"/>
      <c r="E1337" s="202"/>
      <c r="F1337" s="25"/>
      <c r="G1337" s="203"/>
      <c r="H1337" s="25"/>
      <c r="I1337" s="25"/>
      <c r="J1337" s="25"/>
      <c r="L1337" s="25"/>
      <c r="M1337" s="25"/>
      <c r="N1337" s="25"/>
      <c r="O1337" s="25"/>
      <c r="P1337" s="25"/>
    </row>
    <row r="1338" spans="1:16" ht="16.5" thickBot="1">
      <c r="A1338" s="25"/>
      <c r="B1338" s="25"/>
      <c r="C1338" s="197"/>
      <c r="D1338" s="25"/>
      <c r="E1338" s="202"/>
      <c r="F1338" s="25"/>
      <c r="G1338" s="203"/>
      <c r="H1338" s="25"/>
      <c r="I1338" s="25"/>
      <c r="J1338" s="25"/>
      <c r="L1338" s="25"/>
      <c r="M1338" s="25"/>
      <c r="N1338" s="25"/>
      <c r="O1338" s="25"/>
      <c r="P1338" s="25"/>
    </row>
    <row r="1339" spans="1:16" ht="16.5" thickBot="1">
      <c r="A1339" s="25"/>
      <c r="B1339" s="25"/>
      <c r="C1339" s="197"/>
      <c r="D1339" s="25"/>
      <c r="E1339" s="202"/>
      <c r="F1339" s="25"/>
      <c r="G1339" s="203"/>
      <c r="H1339" s="25"/>
      <c r="I1339" s="25"/>
      <c r="J1339" s="25"/>
      <c r="L1339" s="25"/>
      <c r="M1339" s="25"/>
      <c r="N1339" s="25"/>
      <c r="O1339" s="25"/>
      <c r="P1339" s="25"/>
    </row>
    <row r="1340" spans="1:16" ht="16.5" thickBot="1">
      <c r="A1340" s="25"/>
      <c r="B1340" s="25"/>
      <c r="C1340" s="197"/>
      <c r="D1340" s="25"/>
      <c r="E1340" s="202"/>
      <c r="F1340" s="25"/>
      <c r="G1340" s="203"/>
      <c r="H1340" s="25"/>
      <c r="I1340" s="25"/>
      <c r="J1340" s="25"/>
      <c r="L1340" s="25"/>
      <c r="M1340" s="25"/>
      <c r="N1340" s="25"/>
      <c r="O1340" s="25"/>
      <c r="P1340" s="25"/>
    </row>
    <row r="1341" spans="1:16" ht="16.5" thickBot="1">
      <c r="A1341" s="25"/>
      <c r="B1341" s="25"/>
      <c r="C1341" s="197"/>
      <c r="D1341" s="25"/>
      <c r="E1341" s="202"/>
      <c r="F1341" s="25"/>
      <c r="G1341" s="203"/>
      <c r="H1341" s="25"/>
      <c r="I1341" s="25"/>
      <c r="J1341" s="25"/>
      <c r="L1341" s="25"/>
      <c r="M1341" s="25"/>
      <c r="N1341" s="25"/>
      <c r="O1341" s="25"/>
      <c r="P1341" s="25"/>
    </row>
    <row r="1342" spans="1:16" ht="16.5" thickBot="1">
      <c r="A1342" s="25"/>
      <c r="B1342" s="25"/>
      <c r="C1342" s="197"/>
      <c r="D1342" s="25"/>
      <c r="E1342" s="202"/>
      <c r="F1342" s="25"/>
      <c r="G1342" s="203"/>
      <c r="H1342" s="25"/>
      <c r="I1342" s="25"/>
      <c r="J1342" s="25"/>
      <c r="L1342" s="25"/>
      <c r="M1342" s="25"/>
      <c r="N1342" s="25"/>
      <c r="O1342" s="25"/>
      <c r="P1342" s="25"/>
    </row>
    <row r="1343" spans="1:16" ht="16.5" thickBot="1">
      <c r="A1343" s="25"/>
      <c r="B1343" s="25"/>
      <c r="C1343" s="197"/>
      <c r="D1343" s="25"/>
      <c r="E1343" s="202"/>
      <c r="F1343" s="25"/>
      <c r="G1343" s="203"/>
      <c r="H1343" s="25"/>
      <c r="I1343" s="25"/>
      <c r="J1343" s="25"/>
      <c r="L1343" s="25"/>
      <c r="M1343" s="25"/>
      <c r="N1343" s="25"/>
      <c r="O1343" s="25"/>
      <c r="P1343" s="25"/>
    </row>
    <row r="1344" spans="1:16" ht="16.5" thickBot="1">
      <c r="A1344" s="25"/>
      <c r="B1344" s="25"/>
      <c r="C1344" s="197"/>
      <c r="D1344" s="25"/>
      <c r="E1344" s="202"/>
      <c r="F1344" s="25"/>
      <c r="G1344" s="203"/>
      <c r="H1344" s="25"/>
      <c r="I1344" s="25"/>
      <c r="J1344" s="25"/>
      <c r="L1344" s="25"/>
      <c r="M1344" s="25"/>
      <c r="N1344" s="25"/>
      <c r="O1344" s="25"/>
      <c r="P1344" s="25"/>
    </row>
    <row r="1345" spans="1:16" ht="16.5" thickBot="1">
      <c r="A1345" s="25"/>
      <c r="B1345" s="25"/>
      <c r="C1345" s="197"/>
      <c r="D1345" s="25"/>
      <c r="E1345" s="202"/>
      <c r="F1345" s="25"/>
      <c r="G1345" s="203"/>
      <c r="H1345" s="25"/>
      <c r="I1345" s="25"/>
      <c r="J1345" s="25"/>
      <c r="L1345" s="25"/>
      <c r="M1345" s="25"/>
      <c r="N1345" s="25"/>
      <c r="O1345" s="25"/>
      <c r="P1345" s="25"/>
    </row>
    <row r="1346" spans="1:16" ht="16.5" thickBot="1">
      <c r="A1346" s="25"/>
      <c r="B1346" s="25"/>
      <c r="C1346" s="197"/>
      <c r="D1346" s="25"/>
      <c r="E1346" s="202"/>
      <c r="F1346" s="25"/>
      <c r="G1346" s="203"/>
      <c r="H1346" s="25"/>
      <c r="I1346" s="25"/>
      <c r="J1346" s="25"/>
      <c r="L1346" s="25"/>
      <c r="M1346" s="25"/>
      <c r="N1346" s="25"/>
      <c r="O1346" s="25"/>
      <c r="P1346" s="25"/>
    </row>
    <row r="1347" spans="1:16" ht="16.5" thickBot="1">
      <c r="A1347" s="25"/>
      <c r="B1347" s="25"/>
      <c r="C1347" s="197"/>
      <c r="D1347" s="25"/>
      <c r="E1347" s="202"/>
      <c r="F1347" s="25"/>
      <c r="G1347" s="203"/>
      <c r="H1347" s="25"/>
      <c r="I1347" s="25"/>
      <c r="J1347" s="25"/>
      <c r="L1347" s="25"/>
      <c r="M1347" s="25"/>
      <c r="N1347" s="25"/>
      <c r="O1347" s="25"/>
      <c r="P1347" s="25"/>
    </row>
    <row r="1348" spans="1:16" ht="16.5" thickBot="1">
      <c r="A1348" s="25"/>
      <c r="B1348" s="25"/>
      <c r="C1348" s="197"/>
      <c r="D1348" s="25"/>
      <c r="E1348" s="202"/>
      <c r="F1348" s="25"/>
      <c r="G1348" s="203"/>
      <c r="H1348" s="25"/>
      <c r="I1348" s="25"/>
      <c r="J1348" s="25"/>
      <c r="L1348" s="25"/>
      <c r="M1348" s="25"/>
      <c r="N1348" s="25"/>
      <c r="O1348" s="25"/>
      <c r="P1348" s="25"/>
    </row>
    <row r="1349" spans="1:16" ht="16.5" thickBot="1">
      <c r="A1349" s="25"/>
      <c r="B1349" s="25"/>
      <c r="C1349" s="197"/>
      <c r="D1349" s="25"/>
      <c r="E1349" s="202"/>
      <c r="F1349" s="25"/>
      <c r="G1349" s="203"/>
      <c r="H1349" s="25"/>
      <c r="I1349" s="25"/>
      <c r="J1349" s="25"/>
      <c r="L1349" s="25"/>
      <c r="M1349" s="25"/>
      <c r="N1349" s="25"/>
      <c r="O1349" s="25"/>
      <c r="P1349" s="25"/>
    </row>
    <row r="1350" spans="1:16" ht="16.5" thickBot="1">
      <c r="A1350" s="25"/>
      <c r="B1350" s="25"/>
      <c r="C1350" s="197"/>
      <c r="D1350" s="25"/>
      <c r="E1350" s="202"/>
      <c r="F1350" s="25"/>
      <c r="G1350" s="203"/>
      <c r="H1350" s="25"/>
      <c r="I1350" s="25"/>
      <c r="J1350" s="25"/>
      <c r="L1350" s="25"/>
      <c r="M1350" s="25"/>
      <c r="N1350" s="25"/>
      <c r="O1350" s="25"/>
      <c r="P1350" s="25"/>
    </row>
    <row r="1351" spans="1:16" ht="16.5" thickBot="1">
      <c r="A1351" s="25"/>
      <c r="B1351" s="25"/>
      <c r="C1351" s="197"/>
      <c r="D1351" s="25"/>
      <c r="E1351" s="202"/>
      <c r="F1351" s="25"/>
      <c r="G1351" s="203"/>
      <c r="H1351" s="25"/>
      <c r="I1351" s="25"/>
      <c r="J1351" s="25"/>
      <c r="L1351" s="25"/>
      <c r="M1351" s="25"/>
      <c r="N1351" s="25"/>
      <c r="O1351" s="25"/>
      <c r="P1351" s="25"/>
    </row>
    <row r="1352" spans="1:16" ht="16.5" thickBot="1">
      <c r="A1352" s="25"/>
      <c r="B1352" s="25"/>
      <c r="C1352" s="197"/>
      <c r="D1352" s="25"/>
      <c r="E1352" s="202"/>
      <c r="F1352" s="25"/>
      <c r="G1352" s="203"/>
      <c r="H1352" s="25"/>
      <c r="I1352" s="25"/>
      <c r="J1352" s="25"/>
      <c r="L1352" s="25"/>
      <c r="M1352" s="25"/>
      <c r="N1352" s="25"/>
      <c r="O1352" s="25"/>
      <c r="P1352" s="25"/>
    </row>
    <row r="1353" spans="1:16" ht="16.5" thickBot="1">
      <c r="A1353" s="25"/>
      <c r="B1353" s="25"/>
      <c r="C1353" s="197"/>
      <c r="D1353" s="25"/>
      <c r="E1353" s="202"/>
      <c r="F1353" s="25"/>
      <c r="G1353" s="203"/>
      <c r="H1353" s="25"/>
      <c r="I1353" s="25"/>
      <c r="J1353" s="25"/>
      <c r="L1353" s="25"/>
      <c r="M1353" s="25"/>
      <c r="N1353" s="25"/>
      <c r="O1353" s="25"/>
      <c r="P1353" s="25"/>
    </row>
    <row r="1354" spans="1:16" ht="16.5" thickBot="1">
      <c r="A1354" s="25"/>
      <c r="B1354" s="25"/>
      <c r="C1354" s="197"/>
      <c r="D1354" s="25"/>
      <c r="E1354" s="202"/>
      <c r="F1354" s="25"/>
      <c r="G1354" s="203"/>
      <c r="H1354" s="25"/>
      <c r="I1354" s="25"/>
      <c r="J1354" s="25"/>
      <c r="L1354" s="25"/>
      <c r="M1354" s="25"/>
      <c r="N1354" s="25"/>
      <c r="O1354" s="25"/>
      <c r="P1354" s="25"/>
    </row>
    <row r="1355" spans="1:16" ht="16.5" thickBot="1">
      <c r="A1355" s="25"/>
      <c r="B1355" s="25"/>
      <c r="C1355" s="197"/>
      <c r="D1355" s="25"/>
      <c r="E1355" s="202"/>
      <c r="F1355" s="25"/>
      <c r="G1355" s="203"/>
      <c r="H1355" s="25"/>
      <c r="I1355" s="25"/>
      <c r="J1355" s="25"/>
      <c r="L1355" s="25"/>
      <c r="M1355" s="25"/>
      <c r="N1355" s="25"/>
      <c r="O1355" s="25"/>
      <c r="P1355" s="25"/>
    </row>
    <row r="1356" spans="1:16" ht="16.5" thickBot="1">
      <c r="A1356" s="25"/>
      <c r="B1356" s="25"/>
      <c r="C1356" s="197"/>
      <c r="D1356" s="25"/>
      <c r="E1356" s="202"/>
      <c r="F1356" s="25"/>
      <c r="G1356" s="203"/>
      <c r="H1356" s="25"/>
      <c r="I1356" s="25"/>
      <c r="J1356" s="25"/>
      <c r="L1356" s="25"/>
      <c r="M1356" s="25"/>
      <c r="N1356" s="25"/>
      <c r="O1356" s="25"/>
      <c r="P1356" s="25"/>
    </row>
    <row r="1357" spans="1:16" ht="16.5" thickBot="1">
      <c r="A1357" s="25"/>
      <c r="B1357" s="25"/>
      <c r="C1357" s="197"/>
      <c r="D1357" s="25"/>
      <c r="E1357" s="202"/>
      <c r="F1357" s="25"/>
      <c r="G1357" s="203"/>
      <c r="H1357" s="25"/>
      <c r="I1357" s="25"/>
      <c r="J1357" s="25"/>
      <c r="L1357" s="25"/>
      <c r="M1357" s="25"/>
      <c r="N1357" s="25"/>
      <c r="O1357" s="25"/>
      <c r="P1357" s="25"/>
    </row>
    <row r="1358" spans="1:16" ht="16.5" thickBot="1">
      <c r="A1358" s="25"/>
      <c r="B1358" s="25"/>
      <c r="C1358" s="197"/>
      <c r="D1358" s="25"/>
      <c r="E1358" s="202"/>
      <c r="F1358" s="25"/>
      <c r="G1358" s="203"/>
      <c r="H1358" s="25"/>
      <c r="I1358" s="25"/>
      <c r="J1358" s="25"/>
      <c r="L1358" s="25"/>
      <c r="M1358" s="25"/>
      <c r="N1358" s="25"/>
      <c r="O1358" s="25"/>
      <c r="P1358" s="25"/>
    </row>
    <row r="1359" spans="1:16" ht="16.5" thickBot="1">
      <c r="A1359" s="25"/>
      <c r="B1359" s="25"/>
      <c r="C1359" s="197"/>
      <c r="D1359" s="25"/>
      <c r="E1359" s="202"/>
      <c r="F1359" s="25"/>
      <c r="G1359" s="203"/>
      <c r="H1359" s="25"/>
      <c r="I1359" s="25"/>
      <c r="J1359" s="25"/>
      <c r="L1359" s="25"/>
      <c r="M1359" s="25"/>
      <c r="N1359" s="25"/>
      <c r="O1359" s="25"/>
      <c r="P1359" s="25"/>
    </row>
    <row r="1360" spans="1:16" ht="16.5" thickBot="1">
      <c r="A1360" s="25"/>
      <c r="B1360" s="25"/>
      <c r="C1360" s="197"/>
      <c r="D1360" s="25"/>
      <c r="E1360" s="202"/>
      <c r="F1360" s="25"/>
      <c r="G1360" s="203"/>
      <c r="H1360" s="25"/>
      <c r="I1360" s="25"/>
      <c r="J1360" s="25"/>
      <c r="L1360" s="25"/>
      <c r="M1360" s="25"/>
      <c r="N1360" s="25"/>
      <c r="O1360" s="25"/>
      <c r="P1360" s="25"/>
    </row>
    <row r="1361" spans="1:16" ht="16.5" thickBot="1">
      <c r="A1361" s="25"/>
      <c r="B1361" s="25"/>
      <c r="C1361" s="197"/>
      <c r="D1361" s="25"/>
      <c r="E1361" s="202"/>
      <c r="F1361" s="25"/>
      <c r="G1361" s="203"/>
      <c r="H1361" s="25"/>
      <c r="I1361" s="25"/>
      <c r="J1361" s="25"/>
      <c r="L1361" s="25"/>
      <c r="M1361" s="25"/>
      <c r="N1361" s="25"/>
      <c r="O1361" s="25"/>
      <c r="P1361" s="25"/>
    </row>
    <row r="1362" spans="1:16" ht="16.5" thickBot="1">
      <c r="A1362" s="25"/>
      <c r="B1362" s="25"/>
      <c r="C1362" s="197"/>
      <c r="D1362" s="25"/>
      <c r="E1362" s="202"/>
      <c r="F1362" s="25"/>
      <c r="G1362" s="203"/>
      <c r="H1362" s="25"/>
      <c r="I1362" s="25"/>
      <c r="J1362" s="25"/>
      <c r="L1362" s="25"/>
      <c r="M1362" s="25"/>
      <c r="N1362" s="25"/>
      <c r="O1362" s="25"/>
      <c r="P1362" s="25"/>
    </row>
    <row r="1363" spans="1:16" ht="16.5" thickBot="1">
      <c r="A1363" s="25"/>
      <c r="B1363" s="25"/>
      <c r="C1363" s="197"/>
      <c r="D1363" s="25"/>
      <c r="E1363" s="202"/>
      <c r="F1363" s="25"/>
      <c r="G1363" s="203"/>
      <c r="H1363" s="25"/>
      <c r="I1363" s="25"/>
      <c r="J1363" s="25"/>
      <c r="L1363" s="25"/>
      <c r="M1363" s="25"/>
      <c r="N1363" s="25"/>
      <c r="O1363" s="25"/>
      <c r="P1363" s="25"/>
    </row>
    <row r="1364" spans="1:16" ht="16.5" thickBot="1">
      <c r="A1364" s="25"/>
      <c r="B1364" s="25"/>
      <c r="C1364" s="197"/>
      <c r="D1364" s="25"/>
      <c r="E1364" s="202"/>
      <c r="F1364" s="25"/>
      <c r="G1364" s="203"/>
      <c r="H1364" s="25"/>
      <c r="I1364" s="25"/>
      <c r="J1364" s="25"/>
      <c r="L1364" s="25"/>
      <c r="M1364" s="25"/>
      <c r="N1364" s="25"/>
      <c r="O1364" s="25"/>
      <c r="P1364" s="25"/>
    </row>
    <row r="1365" spans="1:16" ht="16.5" thickBot="1">
      <c r="A1365" s="25"/>
      <c r="B1365" s="25"/>
      <c r="C1365" s="197"/>
      <c r="D1365" s="25"/>
      <c r="E1365" s="202"/>
      <c r="F1365" s="25"/>
      <c r="G1365" s="203"/>
      <c r="H1365" s="25"/>
      <c r="I1365" s="25"/>
      <c r="J1365" s="25"/>
      <c r="L1365" s="25"/>
      <c r="M1365" s="25"/>
      <c r="N1365" s="25"/>
      <c r="O1365" s="25"/>
      <c r="P1365" s="25"/>
    </row>
    <row r="1366" spans="1:16" ht="16.5" thickBot="1">
      <c r="A1366" s="25"/>
      <c r="B1366" s="25"/>
      <c r="C1366" s="197"/>
      <c r="D1366" s="25"/>
      <c r="E1366" s="202"/>
      <c r="F1366" s="25"/>
      <c r="G1366" s="203"/>
      <c r="H1366" s="25"/>
      <c r="I1366" s="25"/>
      <c r="J1366" s="25"/>
      <c r="L1366" s="25"/>
      <c r="M1366" s="25"/>
      <c r="N1366" s="25"/>
      <c r="O1366" s="25"/>
      <c r="P1366" s="25"/>
    </row>
    <row r="1367" spans="1:16" ht="16.5" thickBot="1">
      <c r="A1367" s="25"/>
      <c r="B1367" s="25"/>
      <c r="C1367" s="197"/>
      <c r="D1367" s="25"/>
      <c r="E1367" s="202"/>
      <c r="F1367" s="25"/>
      <c r="G1367" s="203"/>
      <c r="H1367" s="25"/>
      <c r="I1367" s="25"/>
      <c r="J1367" s="25"/>
      <c r="L1367" s="25"/>
      <c r="M1367" s="25"/>
      <c r="N1367" s="25"/>
      <c r="O1367" s="25"/>
      <c r="P1367" s="25"/>
    </row>
    <row r="1368" spans="1:16" ht="16.5" thickBot="1">
      <c r="A1368" s="25"/>
      <c r="B1368" s="25"/>
      <c r="C1368" s="197"/>
      <c r="D1368" s="25"/>
      <c r="E1368" s="202"/>
      <c r="F1368" s="25"/>
      <c r="G1368" s="203"/>
      <c r="H1368" s="25"/>
      <c r="I1368" s="25"/>
      <c r="J1368" s="25"/>
      <c r="L1368" s="25"/>
      <c r="M1368" s="25"/>
      <c r="N1368" s="25"/>
      <c r="O1368" s="25"/>
      <c r="P1368" s="25"/>
    </row>
    <row r="1369" spans="1:16" ht="16.5" thickBot="1">
      <c r="A1369" s="25"/>
      <c r="B1369" s="25"/>
      <c r="C1369" s="197"/>
      <c r="D1369" s="25"/>
      <c r="E1369" s="202"/>
      <c r="F1369" s="25"/>
      <c r="G1369" s="203"/>
      <c r="H1369" s="25"/>
      <c r="I1369" s="25"/>
      <c r="J1369" s="25"/>
      <c r="L1369" s="25"/>
      <c r="M1369" s="25"/>
      <c r="N1369" s="25"/>
      <c r="O1369" s="25"/>
      <c r="P1369" s="25"/>
    </row>
    <row r="1370" spans="1:16" ht="16.5" thickBot="1">
      <c r="A1370" s="25"/>
      <c r="B1370" s="25"/>
      <c r="C1370" s="197"/>
      <c r="D1370" s="25"/>
      <c r="E1370" s="202"/>
      <c r="F1370" s="25"/>
      <c r="G1370" s="203"/>
      <c r="H1370" s="25"/>
      <c r="I1370" s="25"/>
      <c r="J1370" s="25"/>
      <c r="L1370" s="25"/>
      <c r="M1370" s="25"/>
      <c r="N1370" s="25"/>
      <c r="O1370" s="25"/>
      <c r="P1370" s="25"/>
    </row>
    <row r="1371" spans="1:16" ht="16.5" thickBot="1">
      <c r="A1371" s="25"/>
      <c r="B1371" s="25"/>
      <c r="C1371" s="197"/>
      <c r="D1371" s="25"/>
      <c r="E1371" s="202"/>
      <c r="F1371" s="25"/>
      <c r="G1371" s="203"/>
      <c r="H1371" s="25"/>
      <c r="I1371" s="25"/>
      <c r="J1371" s="25"/>
      <c r="L1371" s="25"/>
      <c r="M1371" s="25"/>
      <c r="N1371" s="25"/>
      <c r="O1371" s="25"/>
      <c r="P1371" s="25"/>
    </row>
    <row r="1372" spans="1:16" ht="16.5" thickBot="1">
      <c r="A1372" s="25"/>
      <c r="B1372" s="25"/>
      <c r="C1372" s="197"/>
      <c r="D1372" s="25"/>
      <c r="E1372" s="202"/>
      <c r="F1372" s="25"/>
      <c r="G1372" s="203"/>
      <c r="H1372" s="25"/>
      <c r="I1372" s="25"/>
      <c r="J1372" s="25"/>
      <c r="L1372" s="25"/>
      <c r="M1372" s="25"/>
      <c r="N1372" s="25"/>
      <c r="O1372" s="25"/>
      <c r="P1372" s="25"/>
    </row>
    <row r="1373" spans="1:16" ht="16.5" thickBot="1">
      <c r="A1373" s="25"/>
      <c r="B1373" s="25"/>
      <c r="C1373" s="197"/>
      <c r="D1373" s="25"/>
      <c r="E1373" s="202"/>
      <c r="F1373" s="25"/>
      <c r="G1373" s="203"/>
      <c r="H1373" s="25"/>
      <c r="I1373" s="25"/>
      <c r="J1373" s="25"/>
      <c r="L1373" s="25"/>
      <c r="M1373" s="25"/>
      <c r="N1373" s="25"/>
      <c r="O1373" s="25"/>
      <c r="P1373" s="25"/>
    </row>
    <row r="1374" spans="1:16" ht="16.5" thickBot="1">
      <c r="A1374" s="25"/>
      <c r="B1374" s="25"/>
      <c r="C1374" s="197"/>
      <c r="D1374" s="25"/>
      <c r="E1374" s="202"/>
      <c r="F1374" s="25"/>
      <c r="G1374" s="203"/>
      <c r="H1374" s="25"/>
      <c r="I1374" s="25"/>
      <c r="J1374" s="25"/>
      <c r="L1374" s="25"/>
      <c r="M1374" s="25"/>
      <c r="N1374" s="25"/>
      <c r="O1374" s="25"/>
      <c r="P1374" s="25"/>
    </row>
    <row r="1375" spans="1:16" ht="16.5" thickBot="1">
      <c r="A1375" s="25"/>
      <c r="B1375" s="25"/>
      <c r="C1375" s="197"/>
      <c r="D1375" s="25"/>
      <c r="E1375" s="202"/>
      <c r="F1375" s="25"/>
      <c r="G1375" s="203"/>
      <c r="H1375" s="25"/>
      <c r="I1375" s="25"/>
      <c r="J1375" s="25"/>
      <c r="L1375" s="25"/>
      <c r="M1375" s="25"/>
      <c r="N1375" s="25"/>
      <c r="O1375" s="25"/>
      <c r="P1375" s="25"/>
    </row>
    <row r="1376" spans="1:16" ht="16.5" thickBot="1">
      <c r="A1376" s="25"/>
      <c r="B1376" s="25"/>
      <c r="C1376" s="197"/>
      <c r="D1376" s="25"/>
      <c r="E1376" s="202"/>
      <c r="F1376" s="25"/>
      <c r="G1376" s="203"/>
      <c r="H1376" s="25"/>
      <c r="I1376" s="25"/>
      <c r="J1376" s="25"/>
      <c r="L1376" s="25"/>
      <c r="M1376" s="25"/>
      <c r="N1376" s="25"/>
      <c r="O1376" s="25"/>
      <c r="P1376" s="25"/>
    </row>
    <row r="1377" spans="1:16" ht="16.5" thickBot="1">
      <c r="A1377" s="25"/>
      <c r="B1377" s="25"/>
      <c r="C1377" s="197"/>
      <c r="D1377" s="25"/>
      <c r="E1377" s="202"/>
      <c r="F1377" s="25"/>
      <c r="G1377" s="203"/>
      <c r="H1377" s="25"/>
      <c r="I1377" s="25"/>
      <c r="J1377" s="25"/>
      <c r="L1377" s="25"/>
      <c r="M1377" s="25"/>
      <c r="N1377" s="25"/>
      <c r="O1377" s="25"/>
      <c r="P1377" s="25"/>
    </row>
    <row r="1378" spans="1:16" ht="16.5" thickBot="1">
      <c r="A1378" s="25"/>
      <c r="B1378" s="25"/>
      <c r="C1378" s="197"/>
      <c r="D1378" s="25"/>
      <c r="E1378" s="202"/>
      <c r="F1378" s="25"/>
      <c r="G1378" s="203"/>
      <c r="H1378" s="25"/>
      <c r="I1378" s="25"/>
      <c r="J1378" s="25"/>
      <c r="L1378" s="25"/>
      <c r="M1378" s="25"/>
      <c r="N1378" s="25"/>
      <c r="O1378" s="25"/>
      <c r="P1378" s="25"/>
    </row>
    <row r="1379" spans="1:16" ht="16.5" thickBot="1">
      <c r="A1379" s="25"/>
      <c r="B1379" s="25"/>
      <c r="C1379" s="197"/>
      <c r="D1379" s="25"/>
      <c r="E1379" s="202"/>
      <c r="F1379" s="25"/>
      <c r="G1379" s="203"/>
      <c r="H1379" s="25"/>
      <c r="I1379" s="25"/>
      <c r="J1379" s="25"/>
      <c r="L1379" s="25"/>
      <c r="M1379" s="25"/>
      <c r="N1379" s="25"/>
      <c r="O1379" s="25"/>
      <c r="P1379" s="25"/>
    </row>
    <row r="1380" spans="1:16" ht="16.5" thickBot="1">
      <c r="A1380" s="25"/>
      <c r="B1380" s="25"/>
      <c r="C1380" s="197"/>
      <c r="D1380" s="25"/>
      <c r="E1380" s="202"/>
      <c r="F1380" s="25"/>
      <c r="G1380" s="203"/>
      <c r="H1380" s="25"/>
      <c r="I1380" s="25"/>
      <c r="J1380" s="25"/>
      <c r="L1380" s="25"/>
      <c r="M1380" s="25"/>
      <c r="N1380" s="25"/>
      <c r="O1380" s="25"/>
      <c r="P1380" s="25"/>
    </row>
    <row r="1381" spans="1:16" ht="16.5" thickBot="1">
      <c r="A1381" s="25"/>
      <c r="B1381" s="25"/>
      <c r="C1381" s="197"/>
      <c r="D1381" s="25"/>
      <c r="E1381" s="202"/>
      <c r="F1381" s="25"/>
      <c r="G1381" s="203"/>
      <c r="H1381" s="25"/>
      <c r="I1381" s="25"/>
      <c r="J1381" s="25"/>
      <c r="L1381" s="25"/>
      <c r="M1381" s="25"/>
      <c r="N1381" s="25"/>
      <c r="O1381" s="25"/>
      <c r="P1381" s="25"/>
    </row>
    <row r="1382" spans="1:16" ht="16.5" thickBot="1">
      <c r="A1382" s="25"/>
      <c r="B1382" s="25"/>
      <c r="C1382" s="197"/>
      <c r="D1382" s="25"/>
      <c r="E1382" s="202"/>
      <c r="F1382" s="25"/>
      <c r="G1382" s="203"/>
      <c r="H1382" s="25"/>
      <c r="I1382" s="25"/>
      <c r="J1382" s="25"/>
      <c r="L1382" s="25"/>
      <c r="M1382" s="25"/>
      <c r="N1382" s="25"/>
      <c r="O1382" s="25"/>
      <c r="P1382" s="25"/>
    </row>
    <row r="1383" spans="1:16" ht="16.5" thickBot="1">
      <c r="A1383" s="25"/>
      <c r="B1383" s="25"/>
      <c r="C1383" s="197"/>
      <c r="D1383" s="25"/>
      <c r="E1383" s="202"/>
      <c r="F1383" s="25"/>
      <c r="G1383" s="203"/>
      <c r="H1383" s="25"/>
      <c r="I1383" s="25"/>
      <c r="J1383" s="25"/>
      <c r="L1383" s="25"/>
      <c r="M1383" s="25"/>
      <c r="N1383" s="25"/>
      <c r="O1383" s="25"/>
      <c r="P1383" s="25"/>
    </row>
    <row r="1384" spans="1:16" ht="16.5" thickBot="1">
      <c r="A1384" s="25"/>
      <c r="B1384" s="25"/>
      <c r="C1384" s="197"/>
      <c r="D1384" s="25"/>
      <c r="E1384" s="202"/>
      <c r="F1384" s="25"/>
      <c r="G1384" s="203"/>
      <c r="H1384" s="25"/>
      <c r="I1384" s="25"/>
      <c r="J1384" s="25"/>
      <c r="L1384" s="25"/>
      <c r="M1384" s="25"/>
      <c r="N1384" s="25"/>
      <c r="O1384" s="25"/>
      <c r="P1384" s="25"/>
    </row>
    <row r="1385" spans="1:16" ht="16.5" thickBot="1">
      <c r="A1385" s="25"/>
      <c r="B1385" s="25"/>
      <c r="C1385" s="197"/>
      <c r="D1385" s="25"/>
      <c r="E1385" s="202"/>
      <c r="F1385" s="25"/>
      <c r="G1385" s="203"/>
      <c r="H1385" s="25"/>
      <c r="I1385" s="25"/>
      <c r="J1385" s="25"/>
      <c r="L1385" s="25"/>
      <c r="M1385" s="25"/>
      <c r="N1385" s="25"/>
      <c r="O1385" s="25"/>
      <c r="P1385" s="25"/>
    </row>
    <row r="1386" spans="1:16" ht="16.5" thickBot="1">
      <c r="A1386" s="25"/>
      <c r="B1386" s="25"/>
      <c r="C1386" s="197"/>
      <c r="D1386" s="25"/>
      <c r="E1386" s="202"/>
      <c r="F1386" s="25"/>
      <c r="G1386" s="203"/>
      <c r="H1386" s="25"/>
      <c r="I1386" s="25"/>
      <c r="J1386" s="25"/>
      <c r="L1386" s="25"/>
      <c r="M1386" s="25"/>
      <c r="N1386" s="25"/>
      <c r="O1386" s="25"/>
      <c r="P1386" s="25"/>
    </row>
    <row r="1387" spans="1:16" ht="16.5" thickBot="1">
      <c r="A1387" s="25"/>
      <c r="B1387" s="25"/>
      <c r="C1387" s="197"/>
      <c r="D1387" s="25"/>
      <c r="E1387" s="202"/>
      <c r="F1387" s="25"/>
      <c r="G1387" s="203"/>
      <c r="H1387" s="25"/>
      <c r="I1387" s="25"/>
      <c r="J1387" s="25"/>
      <c r="L1387" s="25"/>
      <c r="M1387" s="25"/>
      <c r="N1387" s="25"/>
      <c r="O1387" s="25"/>
      <c r="P1387" s="25"/>
    </row>
    <row r="1388" spans="1:16" ht="16.5" thickBot="1">
      <c r="A1388" s="25"/>
      <c r="B1388" s="25"/>
      <c r="C1388" s="197"/>
      <c r="D1388" s="25"/>
      <c r="E1388" s="202"/>
      <c r="F1388" s="25"/>
      <c r="G1388" s="203"/>
      <c r="H1388" s="25"/>
      <c r="I1388" s="25"/>
      <c r="J1388" s="25"/>
      <c r="L1388" s="25"/>
      <c r="M1388" s="25"/>
      <c r="N1388" s="25"/>
      <c r="O1388" s="25"/>
      <c r="P1388" s="25"/>
    </row>
    <row r="1389" spans="1:16" ht="16.5" thickBot="1">
      <c r="A1389" s="25"/>
      <c r="B1389" s="25"/>
      <c r="C1389" s="197"/>
      <c r="D1389" s="25"/>
      <c r="E1389" s="202"/>
      <c r="F1389" s="25"/>
      <c r="G1389" s="203"/>
      <c r="H1389" s="25"/>
      <c r="I1389" s="25"/>
      <c r="J1389" s="25"/>
      <c r="L1389" s="25"/>
      <c r="M1389" s="25"/>
      <c r="N1389" s="25"/>
      <c r="O1389" s="25"/>
      <c r="P1389" s="25"/>
    </row>
    <row r="1390" spans="1:16" ht="16.5" thickBot="1">
      <c r="A1390" s="25"/>
      <c r="B1390" s="25"/>
      <c r="C1390" s="197"/>
      <c r="D1390" s="25"/>
      <c r="E1390" s="202"/>
      <c r="F1390" s="25"/>
      <c r="G1390" s="203"/>
      <c r="H1390" s="25"/>
      <c r="I1390" s="25"/>
      <c r="J1390" s="25"/>
      <c r="L1390" s="25"/>
      <c r="M1390" s="25"/>
      <c r="N1390" s="25"/>
      <c r="O1390" s="25"/>
      <c r="P1390" s="25"/>
    </row>
    <row r="1391" spans="1:16" ht="16.5" thickBot="1">
      <c r="A1391" s="25"/>
      <c r="B1391" s="25"/>
      <c r="C1391" s="197"/>
      <c r="D1391" s="25"/>
      <c r="E1391" s="202"/>
      <c r="F1391" s="25"/>
      <c r="G1391" s="203"/>
      <c r="H1391" s="25"/>
      <c r="I1391" s="25"/>
      <c r="J1391" s="25"/>
      <c r="L1391" s="25"/>
      <c r="M1391" s="25"/>
      <c r="N1391" s="25"/>
      <c r="O1391" s="25"/>
      <c r="P1391" s="25"/>
    </row>
    <row r="1392" spans="1:16" ht="16.5" thickBot="1">
      <c r="A1392" s="25"/>
      <c r="B1392" s="25"/>
      <c r="C1392" s="197"/>
      <c r="D1392" s="25"/>
      <c r="E1392" s="202"/>
      <c r="F1392" s="25"/>
      <c r="G1392" s="203"/>
      <c r="H1392" s="25"/>
      <c r="I1392" s="25"/>
      <c r="J1392" s="25"/>
      <c r="L1392" s="25"/>
      <c r="M1392" s="25"/>
      <c r="N1392" s="25"/>
      <c r="O1392" s="25"/>
      <c r="P1392" s="25"/>
    </row>
    <row r="1393" spans="1:16" ht="16.5" thickBot="1">
      <c r="A1393" s="25"/>
      <c r="B1393" s="25"/>
      <c r="C1393" s="197"/>
      <c r="D1393" s="25"/>
      <c r="E1393" s="202"/>
      <c r="F1393" s="25"/>
      <c r="G1393" s="203"/>
      <c r="H1393" s="25"/>
      <c r="I1393" s="25"/>
      <c r="J1393" s="25"/>
      <c r="L1393" s="25"/>
      <c r="M1393" s="25"/>
      <c r="N1393" s="25"/>
      <c r="O1393" s="25"/>
      <c r="P1393" s="25"/>
    </row>
    <row r="1394" spans="1:16" ht="16.5" thickBot="1">
      <c r="A1394" s="25"/>
      <c r="B1394" s="25"/>
      <c r="C1394" s="197"/>
      <c r="D1394" s="25"/>
      <c r="E1394" s="202"/>
      <c r="F1394" s="25"/>
      <c r="G1394" s="203"/>
      <c r="H1394" s="25"/>
      <c r="I1394" s="25"/>
      <c r="J1394" s="25"/>
      <c r="L1394" s="25"/>
      <c r="M1394" s="25"/>
      <c r="N1394" s="25"/>
      <c r="O1394" s="25"/>
      <c r="P1394" s="25"/>
    </row>
    <row r="1395" spans="1:16" ht="16.5" thickBot="1">
      <c r="A1395" s="25"/>
      <c r="B1395" s="25"/>
      <c r="C1395" s="197"/>
      <c r="D1395" s="25"/>
      <c r="E1395" s="202"/>
      <c r="F1395" s="25"/>
      <c r="G1395" s="203"/>
      <c r="H1395" s="25"/>
      <c r="I1395" s="25"/>
      <c r="J1395" s="25"/>
      <c r="L1395" s="25"/>
      <c r="M1395" s="25"/>
      <c r="N1395" s="25"/>
      <c r="O1395" s="25"/>
      <c r="P1395" s="25"/>
    </row>
    <row r="1396" spans="1:16" ht="16.5" thickBot="1">
      <c r="A1396" s="25"/>
      <c r="B1396" s="25"/>
      <c r="C1396" s="197"/>
      <c r="D1396" s="25"/>
      <c r="E1396" s="202"/>
      <c r="F1396" s="25"/>
      <c r="G1396" s="203"/>
      <c r="H1396" s="25"/>
      <c r="I1396" s="25"/>
      <c r="J1396" s="25"/>
      <c r="L1396" s="25"/>
      <c r="M1396" s="25"/>
      <c r="N1396" s="25"/>
      <c r="O1396" s="25"/>
      <c r="P1396" s="25"/>
    </row>
    <row r="1397" spans="1:16" ht="16.5" thickBot="1">
      <c r="A1397" s="25"/>
      <c r="B1397" s="25"/>
      <c r="C1397" s="197"/>
      <c r="D1397" s="25"/>
      <c r="E1397" s="202"/>
      <c r="F1397" s="25"/>
      <c r="G1397" s="203"/>
      <c r="H1397" s="25"/>
      <c r="I1397" s="25"/>
      <c r="J1397" s="25"/>
      <c r="L1397" s="25"/>
      <c r="M1397" s="25"/>
      <c r="N1397" s="25"/>
      <c r="O1397" s="25"/>
      <c r="P1397" s="25"/>
    </row>
    <row r="1398" spans="1:16" ht="16.5" thickBot="1">
      <c r="A1398" s="25"/>
      <c r="B1398" s="25"/>
      <c r="C1398" s="197"/>
      <c r="D1398" s="25"/>
      <c r="E1398" s="202"/>
      <c r="F1398" s="25"/>
      <c r="G1398" s="203"/>
      <c r="H1398" s="25"/>
      <c r="I1398" s="25"/>
      <c r="J1398" s="25"/>
      <c r="L1398" s="25"/>
      <c r="M1398" s="25"/>
      <c r="N1398" s="25"/>
      <c r="O1398" s="25"/>
      <c r="P1398" s="25"/>
    </row>
    <row r="1399" spans="1:16" ht="16.5" thickBot="1">
      <c r="A1399" s="25"/>
      <c r="B1399" s="25"/>
      <c r="C1399" s="197"/>
      <c r="D1399" s="25"/>
      <c r="E1399" s="202"/>
      <c r="F1399" s="25"/>
      <c r="G1399" s="203"/>
      <c r="H1399" s="25"/>
      <c r="I1399" s="25"/>
      <c r="J1399" s="25"/>
      <c r="L1399" s="25"/>
      <c r="M1399" s="25"/>
      <c r="N1399" s="25"/>
      <c r="O1399" s="25"/>
      <c r="P1399" s="25"/>
    </row>
    <row r="1400" spans="1:16" ht="16.5" thickBot="1">
      <c r="A1400" s="25"/>
      <c r="B1400" s="25"/>
      <c r="C1400" s="197"/>
      <c r="D1400" s="25"/>
      <c r="E1400" s="202"/>
      <c r="F1400" s="25"/>
      <c r="G1400" s="203"/>
      <c r="H1400" s="25"/>
      <c r="I1400" s="25"/>
      <c r="J1400" s="25"/>
      <c r="L1400" s="25"/>
      <c r="M1400" s="25"/>
      <c r="N1400" s="25"/>
      <c r="O1400" s="25"/>
      <c r="P1400" s="25"/>
    </row>
    <row r="1401" spans="1:16" ht="16.5" thickBot="1">
      <c r="A1401" s="25"/>
      <c r="B1401" s="25"/>
      <c r="C1401" s="197"/>
      <c r="D1401" s="25"/>
      <c r="E1401" s="202"/>
      <c r="F1401" s="25"/>
      <c r="G1401" s="203"/>
      <c r="H1401" s="25"/>
      <c r="I1401" s="25"/>
      <c r="J1401" s="25"/>
      <c r="L1401" s="25"/>
      <c r="M1401" s="25"/>
      <c r="N1401" s="25"/>
      <c r="O1401" s="25"/>
      <c r="P1401" s="25"/>
    </row>
    <row r="1402" spans="1:16" ht="16.5" thickBot="1">
      <c r="A1402" s="25"/>
      <c r="B1402" s="25"/>
      <c r="C1402" s="197"/>
      <c r="D1402" s="25"/>
      <c r="E1402" s="202"/>
      <c r="F1402" s="25"/>
      <c r="G1402" s="203"/>
      <c r="H1402" s="25"/>
      <c r="I1402" s="25"/>
      <c r="J1402" s="25"/>
      <c r="L1402" s="25"/>
      <c r="M1402" s="25"/>
      <c r="N1402" s="25"/>
      <c r="O1402" s="25"/>
      <c r="P1402" s="25"/>
    </row>
    <row r="1403" spans="1:16" ht="16.5" thickBot="1">
      <c r="A1403" s="25"/>
      <c r="B1403" s="25"/>
      <c r="C1403" s="197"/>
      <c r="D1403" s="25"/>
      <c r="E1403" s="202"/>
      <c r="F1403" s="25"/>
      <c r="G1403" s="203"/>
      <c r="H1403" s="25"/>
      <c r="I1403" s="25"/>
      <c r="J1403" s="25"/>
      <c r="L1403" s="25"/>
      <c r="M1403" s="25"/>
      <c r="N1403" s="25"/>
      <c r="O1403" s="25"/>
      <c r="P1403" s="25"/>
    </row>
    <row r="1404" spans="1:16" ht="16.5" thickBot="1">
      <c r="A1404" s="25"/>
      <c r="B1404" s="25"/>
      <c r="C1404" s="197"/>
      <c r="D1404" s="25"/>
      <c r="E1404" s="202"/>
      <c r="F1404" s="25"/>
      <c r="G1404" s="203"/>
      <c r="H1404" s="25"/>
      <c r="I1404" s="25"/>
      <c r="J1404" s="25"/>
      <c r="L1404" s="25"/>
      <c r="M1404" s="25"/>
      <c r="N1404" s="25"/>
      <c r="O1404" s="25"/>
      <c r="P1404" s="25"/>
    </row>
    <row r="1405" spans="1:16" ht="16.5" thickBot="1">
      <c r="A1405" s="25"/>
      <c r="B1405" s="25"/>
      <c r="C1405" s="197"/>
      <c r="D1405" s="25"/>
      <c r="E1405" s="202"/>
      <c r="F1405" s="25"/>
      <c r="G1405" s="203"/>
      <c r="H1405" s="25"/>
      <c r="I1405" s="25"/>
      <c r="J1405" s="25"/>
      <c r="L1405" s="25"/>
      <c r="M1405" s="25"/>
      <c r="N1405" s="25"/>
      <c r="O1405" s="25"/>
      <c r="P1405" s="25"/>
    </row>
    <row r="1406" spans="1:16" ht="16.5" thickBot="1">
      <c r="A1406" s="25"/>
      <c r="B1406" s="25"/>
      <c r="C1406" s="197"/>
      <c r="D1406" s="25"/>
      <c r="E1406" s="202"/>
      <c r="F1406" s="25"/>
      <c r="G1406" s="203"/>
      <c r="H1406" s="25"/>
      <c r="I1406" s="25"/>
      <c r="J1406" s="25"/>
      <c r="L1406" s="25"/>
      <c r="M1406" s="25"/>
      <c r="N1406" s="25"/>
      <c r="O1406" s="25"/>
      <c r="P1406" s="25"/>
    </row>
    <row r="1407" spans="1:16" ht="16.5" thickBot="1">
      <c r="A1407" s="25"/>
      <c r="B1407" s="25"/>
      <c r="C1407" s="197"/>
      <c r="D1407" s="25"/>
      <c r="E1407" s="202"/>
      <c r="F1407" s="25"/>
      <c r="G1407" s="203"/>
      <c r="H1407" s="25"/>
      <c r="I1407" s="25"/>
      <c r="J1407" s="25"/>
      <c r="L1407" s="25"/>
      <c r="M1407" s="25"/>
      <c r="N1407" s="25"/>
      <c r="O1407" s="25"/>
      <c r="P1407" s="25"/>
    </row>
    <row r="1408" spans="1:16" ht="16.5" thickBot="1">
      <c r="A1408" s="25"/>
      <c r="B1408" s="25"/>
      <c r="C1408" s="197"/>
      <c r="D1408" s="25"/>
      <c r="E1408" s="202"/>
      <c r="F1408" s="25"/>
      <c r="G1408" s="203"/>
      <c r="H1408" s="25"/>
      <c r="I1408" s="25"/>
      <c r="J1408" s="25"/>
      <c r="L1408" s="25"/>
      <c r="M1408" s="25"/>
      <c r="N1408" s="25"/>
      <c r="O1408" s="25"/>
      <c r="P1408" s="25"/>
    </row>
    <row r="1409" spans="1:16" ht="16.5" thickBot="1">
      <c r="A1409" s="25"/>
      <c r="B1409" s="25"/>
      <c r="C1409" s="197"/>
      <c r="D1409" s="25"/>
      <c r="E1409" s="202"/>
      <c r="F1409" s="25"/>
      <c r="G1409" s="203"/>
      <c r="H1409" s="25"/>
      <c r="I1409" s="25"/>
      <c r="J1409" s="25"/>
      <c r="L1409" s="25"/>
      <c r="M1409" s="25"/>
      <c r="N1409" s="25"/>
      <c r="O1409" s="25"/>
      <c r="P1409" s="25"/>
    </row>
    <row r="1410" spans="1:16" ht="16.5" thickBot="1">
      <c r="A1410" s="25"/>
      <c r="B1410" s="25"/>
      <c r="C1410" s="197"/>
      <c r="D1410" s="25"/>
      <c r="E1410" s="202"/>
      <c r="F1410" s="25"/>
      <c r="G1410" s="203"/>
      <c r="H1410" s="25"/>
      <c r="I1410" s="25"/>
      <c r="J1410" s="25"/>
      <c r="L1410" s="25"/>
      <c r="M1410" s="25"/>
      <c r="N1410" s="25"/>
      <c r="O1410" s="25"/>
      <c r="P1410" s="25"/>
    </row>
    <row r="1411" spans="1:16" ht="16.5" thickBot="1">
      <c r="A1411" s="25"/>
      <c r="B1411" s="25"/>
      <c r="C1411" s="197"/>
      <c r="D1411" s="25"/>
      <c r="E1411" s="202"/>
      <c r="F1411" s="25"/>
      <c r="G1411" s="203"/>
      <c r="H1411" s="25"/>
      <c r="I1411" s="25"/>
      <c r="J1411" s="25"/>
      <c r="L1411" s="25"/>
      <c r="M1411" s="25"/>
      <c r="N1411" s="25"/>
      <c r="O1411" s="25"/>
      <c r="P1411" s="25"/>
    </row>
    <row r="1412" spans="1:16" ht="16.5" thickBot="1">
      <c r="A1412" s="25"/>
      <c r="B1412" s="25"/>
      <c r="C1412" s="197"/>
      <c r="D1412" s="25"/>
      <c r="E1412" s="202"/>
      <c r="F1412" s="25"/>
      <c r="G1412" s="203"/>
      <c r="H1412" s="25"/>
      <c r="I1412" s="25"/>
      <c r="J1412" s="25"/>
      <c r="L1412" s="25"/>
      <c r="M1412" s="25"/>
      <c r="N1412" s="25"/>
      <c r="O1412" s="25"/>
      <c r="P1412" s="25"/>
    </row>
    <row r="1413" spans="1:16" ht="16.5" thickBot="1">
      <c r="A1413" s="25"/>
      <c r="B1413" s="25"/>
      <c r="C1413" s="197"/>
      <c r="D1413" s="25"/>
      <c r="E1413" s="202"/>
      <c r="F1413" s="25"/>
      <c r="G1413" s="203"/>
      <c r="H1413" s="25"/>
      <c r="I1413" s="25"/>
      <c r="J1413" s="25"/>
      <c r="L1413" s="25"/>
      <c r="M1413" s="25"/>
      <c r="N1413" s="25"/>
      <c r="O1413" s="25"/>
      <c r="P1413" s="25"/>
    </row>
    <row r="1414" spans="1:16" ht="16.5" thickBot="1">
      <c r="A1414" s="25"/>
      <c r="B1414" s="25"/>
      <c r="C1414" s="197"/>
      <c r="D1414" s="25"/>
      <c r="E1414" s="202"/>
      <c r="F1414" s="25"/>
      <c r="G1414" s="203"/>
      <c r="H1414" s="25"/>
      <c r="I1414" s="25"/>
      <c r="J1414" s="25"/>
      <c r="L1414" s="25"/>
      <c r="M1414" s="25"/>
      <c r="N1414" s="25"/>
      <c r="O1414" s="25"/>
      <c r="P1414" s="25"/>
    </row>
    <row r="1415" spans="1:16" ht="16.5" thickBot="1">
      <c r="A1415" s="25"/>
      <c r="B1415" s="25"/>
      <c r="C1415" s="197"/>
      <c r="D1415" s="25"/>
      <c r="E1415" s="202"/>
      <c r="F1415" s="25"/>
      <c r="G1415" s="203"/>
      <c r="H1415" s="25"/>
      <c r="I1415" s="25"/>
      <c r="J1415" s="25"/>
      <c r="L1415" s="25"/>
      <c r="M1415" s="25"/>
      <c r="N1415" s="25"/>
      <c r="O1415" s="25"/>
      <c r="P1415" s="25"/>
    </row>
    <row r="1416" spans="1:16" ht="16.5" thickBot="1">
      <c r="A1416" s="25"/>
      <c r="B1416" s="25"/>
      <c r="C1416" s="197"/>
      <c r="D1416" s="25"/>
      <c r="E1416" s="202"/>
      <c r="F1416" s="25"/>
      <c r="G1416" s="203"/>
      <c r="H1416" s="25"/>
      <c r="I1416" s="25"/>
      <c r="J1416" s="25"/>
      <c r="L1416" s="25"/>
      <c r="M1416" s="25"/>
      <c r="N1416" s="25"/>
      <c r="O1416" s="25"/>
      <c r="P1416" s="25"/>
    </row>
    <row r="1417" spans="1:16" ht="16.5" thickBot="1">
      <c r="A1417" s="25"/>
      <c r="B1417" s="25"/>
      <c r="C1417" s="197"/>
      <c r="D1417" s="25"/>
      <c r="E1417" s="202"/>
      <c r="F1417" s="25"/>
      <c r="G1417" s="203"/>
      <c r="H1417" s="25"/>
      <c r="I1417" s="25"/>
      <c r="J1417" s="25"/>
      <c r="L1417" s="25"/>
      <c r="M1417" s="25"/>
      <c r="N1417" s="25"/>
      <c r="O1417" s="25"/>
      <c r="P1417" s="25"/>
    </row>
    <row r="1418" spans="1:16" ht="16.5" thickBot="1">
      <c r="A1418" s="25"/>
      <c r="B1418" s="25"/>
      <c r="C1418" s="197"/>
      <c r="D1418" s="25"/>
      <c r="E1418" s="202"/>
      <c r="F1418" s="25"/>
      <c r="G1418" s="203"/>
      <c r="H1418" s="25"/>
      <c r="I1418" s="25"/>
      <c r="J1418" s="25"/>
      <c r="L1418" s="25"/>
      <c r="M1418" s="25"/>
      <c r="N1418" s="25"/>
      <c r="O1418" s="25"/>
      <c r="P1418" s="25"/>
    </row>
    <row r="1419" spans="1:16" ht="16.5" thickBot="1">
      <c r="A1419" s="25"/>
      <c r="B1419" s="25"/>
      <c r="C1419" s="197"/>
      <c r="D1419" s="25"/>
      <c r="E1419" s="202"/>
      <c r="F1419" s="25"/>
      <c r="G1419" s="203"/>
      <c r="H1419" s="25"/>
      <c r="I1419" s="25"/>
      <c r="J1419" s="25"/>
      <c r="L1419" s="25"/>
      <c r="M1419" s="25"/>
      <c r="N1419" s="25"/>
      <c r="O1419" s="25"/>
      <c r="P1419" s="25"/>
    </row>
    <row r="1420" spans="1:16" ht="16.5" thickBot="1">
      <c r="A1420" s="25"/>
      <c r="B1420" s="25"/>
      <c r="C1420" s="197"/>
      <c r="D1420" s="25"/>
      <c r="E1420" s="202"/>
      <c r="F1420" s="25"/>
      <c r="G1420" s="203"/>
      <c r="H1420" s="25"/>
      <c r="I1420" s="25"/>
      <c r="J1420" s="25"/>
      <c r="L1420" s="25"/>
      <c r="M1420" s="25"/>
      <c r="N1420" s="25"/>
      <c r="O1420" s="25"/>
      <c r="P1420" s="25"/>
    </row>
    <row r="1421" spans="1:16" ht="16.5" thickBot="1">
      <c r="A1421" s="25"/>
      <c r="B1421" s="25"/>
      <c r="C1421" s="197"/>
      <c r="D1421" s="25"/>
      <c r="E1421" s="202"/>
      <c r="F1421" s="25"/>
      <c r="G1421" s="203"/>
      <c r="H1421" s="25"/>
      <c r="I1421" s="25"/>
      <c r="J1421" s="25"/>
      <c r="L1421" s="25"/>
      <c r="M1421" s="25"/>
      <c r="N1421" s="25"/>
      <c r="O1421" s="25"/>
      <c r="P1421" s="25"/>
    </row>
    <row r="1422" spans="1:16" ht="16.5" thickBot="1">
      <c r="A1422" s="25"/>
      <c r="B1422" s="25"/>
      <c r="C1422" s="197"/>
      <c r="D1422" s="25"/>
      <c r="E1422" s="202"/>
      <c r="F1422" s="25"/>
      <c r="G1422" s="203"/>
      <c r="H1422" s="25"/>
      <c r="I1422" s="25"/>
      <c r="J1422" s="25"/>
      <c r="L1422" s="25"/>
      <c r="M1422" s="25"/>
      <c r="N1422" s="25"/>
      <c r="O1422" s="25"/>
      <c r="P1422" s="25"/>
    </row>
    <row r="1423" spans="1:16" ht="16.5" thickBot="1">
      <c r="A1423" s="25"/>
      <c r="B1423" s="25"/>
      <c r="C1423" s="197"/>
      <c r="D1423" s="25"/>
      <c r="E1423" s="202"/>
      <c r="F1423" s="25"/>
      <c r="G1423" s="203"/>
      <c r="H1423" s="25"/>
      <c r="I1423" s="25"/>
      <c r="J1423" s="25"/>
      <c r="L1423" s="25"/>
      <c r="M1423" s="25"/>
      <c r="N1423" s="25"/>
      <c r="O1423" s="25"/>
      <c r="P1423" s="25"/>
    </row>
    <row r="1424" spans="1:16" ht="16.5" thickBot="1">
      <c r="A1424" s="25"/>
      <c r="B1424" s="25"/>
      <c r="C1424" s="197"/>
      <c r="D1424" s="25"/>
      <c r="E1424" s="202"/>
      <c r="F1424" s="25"/>
      <c r="G1424" s="203"/>
      <c r="H1424" s="25"/>
      <c r="I1424" s="25"/>
      <c r="J1424" s="25"/>
      <c r="L1424" s="25"/>
      <c r="M1424" s="25"/>
      <c r="N1424" s="25"/>
      <c r="O1424" s="25"/>
      <c r="P1424" s="25"/>
    </row>
    <row r="1425" spans="1:16" ht="16.5" thickBot="1">
      <c r="A1425" s="25"/>
      <c r="B1425" s="25"/>
      <c r="C1425" s="197"/>
      <c r="D1425" s="25"/>
      <c r="E1425" s="202"/>
      <c r="F1425" s="25"/>
      <c r="G1425" s="203"/>
      <c r="H1425" s="25"/>
      <c r="I1425" s="25"/>
      <c r="J1425" s="25"/>
      <c r="L1425" s="25"/>
      <c r="M1425" s="25"/>
      <c r="N1425" s="25"/>
      <c r="O1425" s="25"/>
      <c r="P1425" s="25"/>
    </row>
    <row r="1426" spans="1:16" ht="16.5" thickBot="1">
      <c r="A1426" s="25"/>
      <c r="B1426" s="25"/>
      <c r="C1426" s="197"/>
      <c r="D1426" s="25"/>
      <c r="E1426" s="202"/>
      <c r="F1426" s="25"/>
      <c r="G1426" s="203"/>
      <c r="H1426" s="25"/>
      <c r="I1426" s="25"/>
      <c r="J1426" s="25"/>
      <c r="L1426" s="25"/>
      <c r="M1426" s="25"/>
      <c r="N1426" s="25"/>
      <c r="O1426" s="25"/>
      <c r="P1426" s="25"/>
    </row>
    <row r="1427" spans="1:16" ht="16.5" thickBot="1">
      <c r="A1427" s="25"/>
      <c r="B1427" s="25"/>
      <c r="C1427" s="197"/>
      <c r="D1427" s="25"/>
      <c r="E1427" s="202"/>
      <c r="F1427" s="25"/>
      <c r="G1427" s="203"/>
      <c r="H1427" s="25"/>
      <c r="I1427" s="25"/>
      <c r="J1427" s="25"/>
      <c r="L1427" s="25"/>
      <c r="M1427" s="25"/>
      <c r="N1427" s="25"/>
      <c r="O1427" s="25"/>
      <c r="P1427" s="25"/>
    </row>
    <row r="1428" spans="1:16" ht="16.5" thickBot="1">
      <c r="A1428" s="25"/>
      <c r="B1428" s="25"/>
      <c r="C1428" s="197"/>
      <c r="D1428" s="25"/>
      <c r="E1428" s="202"/>
      <c r="F1428" s="25"/>
      <c r="G1428" s="203"/>
      <c r="H1428" s="25"/>
      <c r="I1428" s="25"/>
      <c r="J1428" s="25"/>
      <c r="L1428" s="25"/>
      <c r="M1428" s="25"/>
      <c r="N1428" s="25"/>
      <c r="O1428" s="25"/>
      <c r="P1428" s="25"/>
    </row>
    <row r="1429" spans="1:16" ht="16.5" thickBot="1">
      <c r="A1429" s="25"/>
      <c r="B1429" s="25"/>
      <c r="C1429" s="197"/>
      <c r="D1429" s="25"/>
      <c r="E1429" s="202"/>
      <c r="F1429" s="25"/>
      <c r="G1429" s="203"/>
      <c r="H1429" s="25"/>
      <c r="I1429" s="25"/>
      <c r="J1429" s="25"/>
      <c r="L1429" s="25"/>
      <c r="M1429" s="25"/>
      <c r="N1429" s="25"/>
      <c r="O1429" s="25"/>
      <c r="P1429" s="25"/>
    </row>
    <row r="1430" spans="1:16" ht="16.5" thickBot="1">
      <c r="A1430" s="25"/>
      <c r="B1430" s="25"/>
      <c r="C1430" s="197"/>
      <c r="D1430" s="25"/>
      <c r="E1430" s="202"/>
      <c r="F1430" s="25"/>
      <c r="G1430" s="203"/>
      <c r="H1430" s="25"/>
      <c r="I1430" s="25"/>
      <c r="J1430" s="25"/>
      <c r="L1430" s="25"/>
      <c r="M1430" s="25"/>
      <c r="N1430" s="25"/>
      <c r="O1430" s="25"/>
      <c r="P1430" s="25"/>
    </row>
    <row r="1431" spans="1:16" ht="16.5" thickBot="1">
      <c r="A1431" s="25"/>
      <c r="B1431" s="25"/>
      <c r="C1431" s="197"/>
      <c r="D1431" s="25"/>
      <c r="E1431" s="202"/>
      <c r="F1431" s="25"/>
      <c r="G1431" s="203"/>
      <c r="H1431" s="25"/>
      <c r="I1431" s="25"/>
      <c r="J1431" s="25"/>
      <c r="L1431" s="25"/>
      <c r="M1431" s="25"/>
      <c r="N1431" s="25"/>
      <c r="O1431" s="25"/>
      <c r="P1431" s="25"/>
    </row>
    <row r="1432" spans="1:16" ht="16.5" thickBot="1">
      <c r="A1432" s="25"/>
      <c r="B1432" s="25"/>
      <c r="C1432" s="197"/>
      <c r="D1432" s="25"/>
      <c r="E1432" s="202"/>
      <c r="F1432" s="25"/>
      <c r="G1432" s="203"/>
      <c r="H1432" s="25"/>
      <c r="I1432" s="25"/>
      <c r="J1432" s="25"/>
      <c r="L1432" s="25"/>
      <c r="M1432" s="25"/>
      <c r="N1432" s="25"/>
      <c r="O1432" s="25"/>
      <c r="P1432" s="25"/>
    </row>
    <row r="1433" spans="1:16" ht="16.5" thickBot="1">
      <c r="A1433" s="25"/>
      <c r="B1433" s="25"/>
      <c r="C1433" s="197"/>
      <c r="D1433" s="25"/>
      <c r="E1433" s="202"/>
      <c r="F1433" s="25"/>
      <c r="G1433" s="203"/>
      <c r="H1433" s="25"/>
      <c r="I1433" s="25"/>
      <c r="J1433" s="25"/>
      <c r="L1433" s="25"/>
      <c r="M1433" s="25"/>
      <c r="N1433" s="25"/>
      <c r="O1433" s="25"/>
      <c r="P1433" s="25"/>
    </row>
    <row r="1434" spans="1:16" ht="16.5" thickBot="1">
      <c r="A1434" s="25"/>
      <c r="B1434" s="25"/>
      <c r="C1434" s="197"/>
      <c r="D1434" s="25"/>
      <c r="E1434" s="202"/>
      <c r="F1434" s="25"/>
      <c r="G1434" s="203"/>
      <c r="H1434" s="25"/>
      <c r="I1434" s="25"/>
      <c r="J1434" s="25"/>
      <c r="L1434" s="25"/>
      <c r="M1434" s="25"/>
      <c r="N1434" s="25"/>
      <c r="O1434" s="25"/>
      <c r="P1434" s="25"/>
    </row>
    <row r="1435" spans="1:16" ht="16.5" thickBot="1">
      <c r="A1435" s="25"/>
      <c r="B1435" s="25"/>
      <c r="C1435" s="197"/>
      <c r="D1435" s="25"/>
      <c r="E1435" s="202"/>
      <c r="F1435" s="25"/>
      <c r="G1435" s="203"/>
      <c r="H1435" s="25"/>
      <c r="I1435" s="25"/>
      <c r="J1435" s="25"/>
      <c r="L1435" s="25"/>
      <c r="M1435" s="25"/>
      <c r="N1435" s="25"/>
      <c r="O1435" s="25"/>
      <c r="P1435" s="25"/>
    </row>
    <row r="1436" spans="1:16" ht="16.5" thickBot="1">
      <c r="A1436" s="25"/>
      <c r="B1436" s="25"/>
      <c r="C1436" s="197"/>
      <c r="D1436" s="25"/>
      <c r="E1436" s="202"/>
      <c r="F1436" s="25"/>
      <c r="G1436" s="203"/>
      <c r="H1436" s="25"/>
      <c r="I1436" s="25"/>
      <c r="J1436" s="25"/>
      <c r="L1436" s="25"/>
      <c r="M1436" s="25"/>
      <c r="N1436" s="25"/>
      <c r="O1436" s="25"/>
      <c r="P1436" s="25"/>
    </row>
    <row r="1437" spans="1:16" ht="16.5" thickBot="1">
      <c r="A1437" s="25"/>
      <c r="B1437" s="25"/>
      <c r="C1437" s="197"/>
      <c r="D1437" s="25"/>
      <c r="E1437" s="202"/>
      <c r="F1437" s="25"/>
      <c r="G1437" s="203"/>
      <c r="H1437" s="25"/>
      <c r="I1437" s="25"/>
      <c r="J1437" s="25"/>
      <c r="L1437" s="25"/>
      <c r="M1437" s="25"/>
      <c r="N1437" s="25"/>
      <c r="O1437" s="25"/>
      <c r="P1437" s="25"/>
    </row>
    <row r="1438" spans="1:16" ht="16.5" thickBot="1">
      <c r="A1438" s="25"/>
      <c r="B1438" s="25"/>
      <c r="C1438" s="197"/>
      <c r="D1438" s="25"/>
      <c r="E1438" s="202"/>
      <c r="F1438" s="25"/>
      <c r="G1438" s="203"/>
      <c r="H1438" s="25"/>
      <c r="I1438" s="25"/>
      <c r="J1438" s="25"/>
      <c r="L1438" s="25"/>
      <c r="M1438" s="25"/>
      <c r="N1438" s="25"/>
      <c r="O1438" s="25"/>
      <c r="P1438" s="25"/>
    </row>
    <row r="1439" spans="1:16" ht="16.5" thickBot="1">
      <c r="A1439" s="25"/>
      <c r="B1439" s="25"/>
      <c r="C1439" s="197"/>
      <c r="D1439" s="25"/>
      <c r="E1439" s="202"/>
      <c r="F1439" s="25"/>
      <c r="G1439" s="203"/>
      <c r="H1439" s="25"/>
      <c r="I1439" s="25"/>
      <c r="J1439" s="25"/>
      <c r="L1439" s="25"/>
      <c r="M1439" s="25"/>
      <c r="N1439" s="25"/>
      <c r="O1439" s="25"/>
      <c r="P1439" s="25"/>
    </row>
    <row r="1440" spans="1:16" ht="16.5" thickBot="1">
      <c r="A1440" s="25"/>
      <c r="B1440" s="25"/>
      <c r="C1440" s="197"/>
      <c r="D1440" s="25"/>
      <c r="E1440" s="202"/>
      <c r="F1440" s="25"/>
      <c r="G1440" s="203"/>
      <c r="H1440" s="25"/>
      <c r="I1440" s="25"/>
      <c r="J1440" s="25"/>
      <c r="L1440" s="25"/>
      <c r="M1440" s="25"/>
      <c r="N1440" s="25"/>
      <c r="O1440" s="25"/>
      <c r="P1440" s="25"/>
    </row>
    <row r="1441" spans="1:16" ht="16.5" thickBot="1">
      <c r="A1441" s="25"/>
      <c r="B1441" s="25"/>
      <c r="C1441" s="197"/>
      <c r="D1441" s="25"/>
      <c r="E1441" s="202"/>
      <c r="F1441" s="25"/>
      <c r="G1441" s="203"/>
      <c r="H1441" s="25"/>
      <c r="I1441" s="25"/>
      <c r="J1441" s="25"/>
      <c r="L1441" s="25"/>
      <c r="M1441" s="25"/>
      <c r="N1441" s="25"/>
      <c r="O1441" s="25"/>
      <c r="P1441" s="25"/>
    </row>
    <row r="1442" spans="1:16" ht="16.5" thickBot="1">
      <c r="A1442" s="25"/>
      <c r="B1442" s="25"/>
      <c r="C1442" s="197"/>
      <c r="D1442" s="25"/>
      <c r="E1442" s="202"/>
      <c r="F1442" s="25"/>
      <c r="G1442" s="203"/>
      <c r="H1442" s="25"/>
      <c r="I1442" s="25"/>
      <c r="J1442" s="25"/>
      <c r="L1442" s="25"/>
      <c r="M1442" s="25"/>
      <c r="N1442" s="25"/>
      <c r="O1442" s="25"/>
      <c r="P1442" s="25"/>
    </row>
    <row r="1443" spans="1:16" ht="16.5" thickBot="1">
      <c r="A1443" s="25"/>
      <c r="B1443" s="25"/>
      <c r="C1443" s="197"/>
      <c r="D1443" s="25"/>
      <c r="E1443" s="202"/>
      <c r="F1443" s="25"/>
      <c r="G1443" s="203"/>
      <c r="H1443" s="25"/>
      <c r="I1443" s="25"/>
      <c r="J1443" s="25"/>
      <c r="L1443" s="25"/>
      <c r="M1443" s="25"/>
      <c r="N1443" s="25"/>
      <c r="O1443" s="25"/>
      <c r="P1443" s="25"/>
    </row>
    <row r="1444" spans="1:16" ht="16.5" thickBot="1">
      <c r="A1444" s="25"/>
      <c r="B1444" s="25"/>
      <c r="C1444" s="197"/>
      <c r="D1444" s="25"/>
      <c r="E1444" s="202"/>
      <c r="F1444" s="25"/>
      <c r="G1444" s="203"/>
      <c r="H1444" s="25"/>
      <c r="I1444" s="25"/>
      <c r="J1444" s="25"/>
      <c r="L1444" s="25"/>
      <c r="M1444" s="25"/>
      <c r="N1444" s="25"/>
      <c r="O1444" s="25"/>
      <c r="P1444" s="25"/>
    </row>
    <row r="1445" spans="1:16" ht="16.5" thickBot="1">
      <c r="A1445" s="25"/>
      <c r="B1445" s="25"/>
      <c r="C1445" s="197"/>
      <c r="D1445" s="25"/>
      <c r="E1445" s="202"/>
      <c r="F1445" s="25"/>
      <c r="G1445" s="203"/>
      <c r="H1445" s="25"/>
      <c r="I1445" s="25"/>
      <c r="J1445" s="25"/>
      <c r="L1445" s="25"/>
      <c r="M1445" s="25"/>
      <c r="N1445" s="25"/>
      <c r="O1445" s="25"/>
      <c r="P1445" s="25"/>
    </row>
    <row r="1446" spans="1:16" ht="16.5" thickBot="1">
      <c r="A1446" s="25"/>
      <c r="B1446" s="25"/>
      <c r="C1446" s="197"/>
      <c r="D1446" s="25"/>
      <c r="E1446" s="202"/>
      <c r="F1446" s="25"/>
      <c r="G1446" s="203"/>
      <c r="H1446" s="25"/>
      <c r="I1446" s="25"/>
      <c r="J1446" s="25"/>
      <c r="L1446" s="25"/>
      <c r="M1446" s="25"/>
      <c r="N1446" s="25"/>
      <c r="O1446" s="25"/>
      <c r="P1446" s="25"/>
    </row>
    <row r="1447" spans="1:16" ht="16.5" thickBot="1">
      <c r="A1447" s="25"/>
      <c r="B1447" s="25"/>
      <c r="C1447" s="197"/>
      <c r="D1447" s="25"/>
      <c r="E1447" s="202"/>
      <c r="F1447" s="25"/>
      <c r="G1447" s="203"/>
      <c r="H1447" s="25"/>
      <c r="I1447" s="25"/>
      <c r="J1447" s="25"/>
      <c r="L1447" s="25"/>
      <c r="M1447" s="25"/>
      <c r="N1447" s="25"/>
      <c r="O1447" s="25"/>
      <c r="P1447" s="25"/>
    </row>
    <row r="1448" spans="1:16" ht="16.5" thickBot="1">
      <c r="A1448" s="25"/>
      <c r="B1448" s="25"/>
      <c r="C1448" s="197"/>
      <c r="D1448" s="25"/>
      <c r="E1448" s="202"/>
      <c r="F1448" s="25"/>
      <c r="G1448" s="203"/>
      <c r="H1448" s="25"/>
      <c r="I1448" s="25"/>
      <c r="J1448" s="25"/>
      <c r="L1448" s="25"/>
      <c r="M1448" s="25"/>
      <c r="N1448" s="25"/>
      <c r="O1448" s="25"/>
      <c r="P1448" s="25"/>
    </row>
    <row r="1449" spans="1:16" ht="16.5" thickBot="1">
      <c r="A1449" s="25"/>
      <c r="B1449" s="25"/>
      <c r="C1449" s="197"/>
      <c r="D1449" s="25"/>
      <c r="E1449" s="202"/>
      <c r="F1449" s="25"/>
      <c r="G1449" s="203"/>
      <c r="H1449" s="25"/>
      <c r="I1449" s="25"/>
      <c r="J1449" s="25"/>
      <c r="L1449" s="25"/>
      <c r="M1449" s="25"/>
      <c r="N1449" s="25"/>
      <c r="O1449" s="25"/>
      <c r="P1449" s="25"/>
    </row>
    <row r="1450" spans="1:16" ht="16.5" thickBot="1">
      <c r="A1450" s="25"/>
      <c r="B1450" s="25"/>
      <c r="C1450" s="197"/>
      <c r="D1450" s="25"/>
      <c r="E1450" s="202"/>
      <c r="F1450" s="25"/>
      <c r="G1450" s="203"/>
      <c r="H1450" s="25"/>
      <c r="I1450" s="25"/>
      <c r="J1450" s="25"/>
      <c r="L1450" s="25"/>
      <c r="M1450" s="25"/>
      <c r="N1450" s="25"/>
      <c r="O1450" s="25"/>
      <c r="P1450" s="25"/>
    </row>
    <row r="1451" spans="1:16" ht="16.5" thickBot="1">
      <c r="A1451" s="25"/>
      <c r="B1451" s="25"/>
      <c r="C1451" s="197"/>
      <c r="D1451" s="25"/>
      <c r="E1451" s="202"/>
      <c r="F1451" s="25"/>
      <c r="G1451" s="203"/>
      <c r="H1451" s="25"/>
      <c r="I1451" s="25"/>
      <c r="J1451" s="25"/>
      <c r="L1451" s="25"/>
      <c r="M1451" s="25"/>
      <c r="N1451" s="25"/>
      <c r="O1451" s="25"/>
      <c r="P1451" s="25"/>
    </row>
    <row r="1452" spans="1:16" ht="16.5" thickBot="1">
      <c r="A1452" s="25"/>
      <c r="B1452" s="25"/>
      <c r="C1452" s="197"/>
      <c r="D1452" s="25"/>
      <c r="E1452" s="202"/>
      <c r="F1452" s="25"/>
      <c r="G1452" s="203"/>
      <c r="H1452" s="25"/>
      <c r="I1452" s="25"/>
      <c r="J1452" s="25"/>
      <c r="L1452" s="25"/>
      <c r="M1452" s="25"/>
      <c r="N1452" s="25"/>
      <c r="O1452" s="25"/>
      <c r="P1452" s="25"/>
    </row>
    <row r="1453" spans="1:16" ht="16.5" thickBot="1">
      <c r="A1453" s="25"/>
      <c r="B1453" s="25"/>
      <c r="C1453" s="197"/>
      <c r="D1453" s="25"/>
      <c r="E1453" s="202"/>
      <c r="F1453" s="25"/>
      <c r="G1453" s="203"/>
      <c r="H1453" s="25"/>
      <c r="I1453" s="25"/>
      <c r="J1453" s="25"/>
      <c r="L1453" s="25"/>
      <c r="M1453" s="25"/>
      <c r="N1453" s="25"/>
      <c r="O1453" s="25"/>
      <c r="P1453" s="25"/>
    </row>
    <row r="1454" spans="1:16" ht="16.5" thickBot="1">
      <c r="A1454" s="25"/>
      <c r="B1454" s="25"/>
      <c r="C1454" s="197"/>
      <c r="D1454" s="25"/>
      <c r="E1454" s="202"/>
      <c r="F1454" s="25"/>
      <c r="G1454" s="203"/>
      <c r="H1454" s="25"/>
      <c r="I1454" s="25"/>
      <c r="J1454" s="25"/>
      <c r="L1454" s="25"/>
      <c r="M1454" s="25"/>
      <c r="N1454" s="25"/>
      <c r="O1454" s="25"/>
      <c r="P1454" s="25"/>
    </row>
    <row r="1455" spans="1:16" ht="16.5" thickBot="1">
      <c r="A1455" s="25"/>
      <c r="B1455" s="25"/>
      <c r="C1455" s="197"/>
      <c r="D1455" s="25"/>
      <c r="E1455" s="202"/>
      <c r="F1455" s="25"/>
      <c r="G1455" s="203"/>
      <c r="H1455" s="25"/>
      <c r="I1455" s="25"/>
      <c r="J1455" s="25"/>
      <c r="L1455" s="25"/>
      <c r="M1455" s="25"/>
      <c r="N1455" s="25"/>
      <c r="O1455" s="25"/>
      <c r="P1455" s="25"/>
    </row>
    <row r="1456" spans="1:16" ht="16.5" thickBot="1">
      <c r="A1456" s="25"/>
      <c r="B1456" s="25"/>
      <c r="C1456" s="197"/>
      <c r="D1456" s="25"/>
      <c r="E1456" s="202"/>
      <c r="F1456" s="25"/>
      <c r="G1456" s="203"/>
      <c r="H1456" s="25"/>
      <c r="I1456" s="25"/>
      <c r="J1456" s="25"/>
      <c r="L1456" s="25"/>
      <c r="M1456" s="25"/>
      <c r="N1456" s="25"/>
      <c r="O1456" s="25"/>
      <c r="P1456" s="25"/>
    </row>
    <row r="1457" spans="1:16" ht="16.5" thickBot="1">
      <c r="A1457" s="25"/>
      <c r="B1457" s="25"/>
      <c r="C1457" s="197"/>
      <c r="D1457" s="25"/>
      <c r="E1457" s="202"/>
      <c r="F1457" s="25"/>
      <c r="G1457" s="203"/>
      <c r="H1457" s="25"/>
      <c r="I1457" s="25"/>
      <c r="J1457" s="25"/>
      <c r="L1457" s="25"/>
      <c r="M1457" s="25"/>
      <c r="N1457" s="25"/>
      <c r="O1457" s="25"/>
      <c r="P1457" s="25"/>
    </row>
    <row r="1458" spans="1:16" ht="16.5" thickBot="1">
      <c r="A1458" s="25"/>
      <c r="B1458" s="25"/>
      <c r="C1458" s="197"/>
      <c r="D1458" s="25"/>
      <c r="E1458" s="202"/>
      <c r="F1458" s="25"/>
      <c r="G1458" s="203"/>
      <c r="H1458" s="25"/>
      <c r="I1458" s="25"/>
      <c r="J1458" s="25"/>
      <c r="L1458" s="25"/>
      <c r="M1458" s="25"/>
      <c r="N1458" s="25"/>
      <c r="O1458" s="25"/>
      <c r="P1458" s="25"/>
    </row>
    <row r="1459" spans="1:16" ht="16.5" thickBot="1">
      <c r="A1459" s="25"/>
      <c r="B1459" s="25"/>
      <c r="C1459" s="197"/>
      <c r="D1459" s="25"/>
      <c r="E1459" s="202"/>
      <c r="F1459" s="25"/>
      <c r="G1459" s="203"/>
      <c r="H1459" s="25"/>
      <c r="I1459" s="25"/>
      <c r="J1459" s="25"/>
      <c r="L1459" s="25"/>
      <c r="M1459" s="25"/>
      <c r="N1459" s="25"/>
      <c r="O1459" s="25"/>
      <c r="P1459" s="25"/>
    </row>
    <row r="1460" spans="1:16" ht="16.5" thickBot="1">
      <c r="A1460" s="25"/>
      <c r="B1460" s="25"/>
      <c r="C1460" s="197"/>
      <c r="D1460" s="25"/>
      <c r="E1460" s="202"/>
      <c r="F1460" s="25"/>
      <c r="G1460" s="203"/>
      <c r="H1460" s="25"/>
      <c r="I1460" s="25"/>
      <c r="J1460" s="25"/>
      <c r="L1460" s="25"/>
      <c r="M1460" s="25"/>
      <c r="N1460" s="25"/>
      <c r="O1460" s="25"/>
      <c r="P1460" s="25"/>
    </row>
    <row r="1461" spans="1:16" ht="16.5" thickBot="1">
      <c r="A1461" s="25"/>
      <c r="B1461" s="25"/>
      <c r="C1461" s="197"/>
      <c r="D1461" s="25"/>
      <c r="E1461" s="202"/>
      <c r="F1461" s="25"/>
      <c r="G1461" s="203"/>
      <c r="H1461" s="25"/>
      <c r="I1461" s="25"/>
      <c r="J1461" s="25"/>
      <c r="L1461" s="25"/>
      <c r="M1461" s="25"/>
      <c r="N1461" s="25"/>
      <c r="O1461" s="25"/>
      <c r="P1461" s="25"/>
    </row>
    <row r="1462" spans="1:16" ht="16.5" thickBot="1">
      <c r="A1462" s="25"/>
      <c r="B1462" s="25"/>
      <c r="C1462" s="197"/>
      <c r="D1462" s="25"/>
      <c r="E1462" s="202"/>
      <c r="F1462" s="25"/>
      <c r="G1462" s="203"/>
      <c r="H1462" s="25"/>
      <c r="I1462" s="25"/>
      <c r="J1462" s="25"/>
      <c r="L1462" s="25"/>
      <c r="M1462" s="25"/>
      <c r="N1462" s="25"/>
      <c r="O1462" s="25"/>
      <c r="P1462" s="25"/>
    </row>
    <row r="1463" spans="1:16" ht="16.5" thickBot="1">
      <c r="A1463" s="25"/>
      <c r="B1463" s="25"/>
      <c r="C1463" s="197"/>
      <c r="D1463" s="25"/>
      <c r="E1463" s="202"/>
      <c r="F1463" s="25"/>
      <c r="G1463" s="203"/>
      <c r="H1463" s="25"/>
      <c r="I1463" s="25"/>
      <c r="J1463" s="25"/>
      <c r="L1463" s="25"/>
      <c r="M1463" s="25"/>
      <c r="N1463" s="25"/>
      <c r="O1463" s="25"/>
      <c r="P1463" s="25"/>
    </row>
    <row r="1464" spans="1:16" ht="16.5" thickBot="1">
      <c r="A1464" s="25"/>
      <c r="B1464" s="25"/>
      <c r="C1464" s="197"/>
      <c r="D1464" s="25"/>
      <c r="E1464" s="202"/>
      <c r="F1464" s="25"/>
      <c r="G1464" s="203"/>
      <c r="H1464" s="25"/>
      <c r="I1464" s="25"/>
      <c r="J1464" s="25"/>
      <c r="L1464" s="25"/>
      <c r="M1464" s="25"/>
      <c r="N1464" s="25"/>
      <c r="O1464" s="25"/>
      <c r="P1464" s="25"/>
    </row>
    <row r="1465" spans="1:16" ht="16.5" thickBot="1">
      <c r="A1465" s="25"/>
      <c r="B1465" s="25"/>
      <c r="C1465" s="197"/>
      <c r="D1465" s="25"/>
      <c r="E1465" s="202"/>
      <c r="F1465" s="25"/>
      <c r="G1465" s="203"/>
      <c r="H1465" s="25"/>
      <c r="I1465" s="25"/>
      <c r="J1465" s="25"/>
      <c r="L1465" s="25"/>
      <c r="M1465" s="25"/>
      <c r="N1465" s="25"/>
      <c r="O1465" s="25"/>
      <c r="P1465" s="25"/>
    </row>
    <row r="1466" spans="1:16" ht="16.5" thickBot="1">
      <c r="A1466" s="25"/>
      <c r="B1466" s="25"/>
      <c r="C1466" s="197"/>
      <c r="D1466" s="25"/>
      <c r="E1466" s="202"/>
      <c r="F1466" s="25"/>
      <c r="G1466" s="203"/>
      <c r="H1466" s="25"/>
      <c r="I1466" s="25"/>
      <c r="J1466" s="25"/>
      <c r="L1466" s="25"/>
      <c r="M1466" s="25"/>
      <c r="N1466" s="25"/>
      <c r="O1466" s="25"/>
      <c r="P1466" s="25"/>
    </row>
    <row r="1467" spans="1:16" ht="16.5" thickBot="1">
      <c r="A1467" s="25"/>
      <c r="B1467" s="25"/>
      <c r="C1467" s="197"/>
      <c r="D1467" s="25"/>
      <c r="E1467" s="202"/>
      <c r="F1467" s="25"/>
      <c r="G1467" s="203"/>
      <c r="H1467" s="25"/>
      <c r="I1467" s="25"/>
      <c r="J1467" s="25"/>
      <c r="L1467" s="25"/>
      <c r="M1467" s="25"/>
      <c r="N1467" s="25"/>
      <c r="O1467" s="25"/>
      <c r="P1467" s="25"/>
    </row>
    <row r="1468" spans="1:16" ht="16.5" thickBot="1">
      <c r="A1468" s="25"/>
      <c r="B1468" s="25"/>
      <c r="C1468" s="197"/>
      <c r="D1468" s="25"/>
      <c r="E1468" s="202"/>
      <c r="F1468" s="25"/>
      <c r="G1468" s="203"/>
      <c r="H1468" s="25"/>
      <c r="I1468" s="25"/>
      <c r="J1468" s="25"/>
      <c r="L1468" s="25"/>
      <c r="M1468" s="25"/>
      <c r="N1468" s="25"/>
      <c r="O1468" s="25"/>
      <c r="P1468" s="25"/>
    </row>
    <row r="1469" spans="1:16" ht="16.5" thickBot="1">
      <c r="A1469" s="25"/>
      <c r="B1469" s="25"/>
      <c r="C1469" s="197"/>
      <c r="D1469" s="25"/>
      <c r="E1469" s="202"/>
      <c r="F1469" s="25"/>
      <c r="G1469" s="203"/>
      <c r="H1469" s="25"/>
      <c r="I1469" s="25"/>
      <c r="J1469" s="25"/>
      <c r="L1469" s="25"/>
      <c r="M1469" s="25"/>
      <c r="N1469" s="25"/>
      <c r="O1469" s="25"/>
      <c r="P1469" s="25"/>
    </row>
    <row r="1470" spans="1:16" ht="16.5" thickBot="1">
      <c r="A1470" s="25"/>
      <c r="B1470" s="25"/>
      <c r="C1470" s="197"/>
      <c r="D1470" s="25"/>
      <c r="E1470" s="202"/>
      <c r="F1470" s="25"/>
      <c r="G1470" s="203"/>
      <c r="H1470" s="25"/>
      <c r="I1470" s="25"/>
      <c r="J1470" s="25"/>
      <c r="L1470" s="25"/>
      <c r="M1470" s="25"/>
      <c r="N1470" s="25"/>
      <c r="O1470" s="25"/>
      <c r="P1470" s="25"/>
    </row>
    <row r="1471" spans="1:16" ht="16.5" thickBot="1">
      <c r="A1471" s="25"/>
      <c r="B1471" s="25"/>
      <c r="C1471" s="197"/>
      <c r="D1471" s="25"/>
      <c r="E1471" s="202"/>
      <c r="F1471" s="25"/>
      <c r="G1471" s="203"/>
      <c r="H1471" s="25"/>
      <c r="I1471" s="25"/>
      <c r="J1471" s="25"/>
      <c r="L1471" s="25"/>
      <c r="M1471" s="25"/>
      <c r="N1471" s="25"/>
      <c r="O1471" s="25"/>
      <c r="P1471" s="25"/>
    </row>
    <row r="1472" spans="1:16" ht="16.5" thickBot="1">
      <c r="A1472" s="25"/>
      <c r="B1472" s="25"/>
      <c r="C1472" s="197"/>
      <c r="D1472" s="25"/>
      <c r="E1472" s="202"/>
      <c r="F1472" s="25"/>
      <c r="G1472" s="203"/>
      <c r="H1472" s="25"/>
      <c r="I1472" s="25"/>
      <c r="J1472" s="25"/>
      <c r="L1472" s="25"/>
      <c r="M1472" s="25"/>
      <c r="N1472" s="25"/>
      <c r="O1472" s="25"/>
      <c r="P1472" s="25"/>
    </row>
    <row r="1473" spans="1:16" ht="16.5" thickBot="1">
      <c r="A1473" s="25"/>
      <c r="B1473" s="25"/>
      <c r="C1473" s="197"/>
      <c r="D1473" s="25"/>
      <c r="E1473" s="202"/>
      <c r="F1473" s="25"/>
      <c r="G1473" s="203"/>
      <c r="H1473" s="25"/>
      <c r="I1473" s="25"/>
      <c r="J1473" s="25"/>
      <c r="L1473" s="25"/>
      <c r="M1473" s="25"/>
      <c r="N1473" s="25"/>
      <c r="O1473" s="25"/>
      <c r="P1473" s="25"/>
    </row>
    <row r="1474" spans="1:16" ht="16.5" thickBot="1">
      <c r="A1474" s="25"/>
      <c r="B1474" s="25"/>
      <c r="C1474" s="197"/>
      <c r="D1474" s="25"/>
      <c r="E1474" s="202"/>
      <c r="F1474" s="25"/>
      <c r="G1474" s="203"/>
      <c r="H1474" s="25"/>
      <c r="I1474" s="25"/>
      <c r="J1474" s="25"/>
      <c r="L1474" s="25"/>
      <c r="M1474" s="25"/>
      <c r="N1474" s="25"/>
      <c r="O1474" s="25"/>
      <c r="P1474" s="25"/>
    </row>
    <row r="1475" spans="1:16" ht="16.5" thickBot="1">
      <c r="A1475" s="25"/>
      <c r="B1475" s="25"/>
      <c r="C1475" s="197"/>
      <c r="D1475" s="25"/>
      <c r="E1475" s="202"/>
      <c r="F1475" s="25"/>
      <c r="G1475" s="203"/>
      <c r="H1475" s="25"/>
      <c r="I1475" s="25"/>
      <c r="J1475" s="25"/>
      <c r="L1475" s="25"/>
      <c r="M1475" s="25"/>
      <c r="N1475" s="25"/>
      <c r="O1475" s="25"/>
      <c r="P1475" s="25"/>
    </row>
    <row r="1476" spans="1:16" ht="16.5" thickBot="1">
      <c r="A1476" s="25"/>
      <c r="B1476" s="25"/>
      <c r="C1476" s="197"/>
      <c r="D1476" s="25"/>
      <c r="E1476" s="202"/>
      <c r="F1476" s="25"/>
      <c r="G1476" s="203"/>
      <c r="H1476" s="25"/>
      <c r="I1476" s="25"/>
      <c r="J1476" s="25"/>
      <c r="L1476" s="25"/>
      <c r="M1476" s="25"/>
      <c r="N1476" s="25"/>
      <c r="O1476" s="25"/>
      <c r="P1476" s="25"/>
    </row>
    <row r="1477" spans="1:16" ht="16.5" thickBot="1">
      <c r="A1477" s="25"/>
      <c r="B1477" s="25"/>
      <c r="C1477" s="197"/>
      <c r="D1477" s="25"/>
      <c r="E1477" s="202"/>
      <c r="F1477" s="25"/>
      <c r="G1477" s="203"/>
      <c r="H1477" s="25"/>
      <c r="I1477" s="25"/>
      <c r="J1477" s="25"/>
      <c r="L1477" s="25"/>
      <c r="M1477" s="25"/>
      <c r="N1477" s="25"/>
      <c r="O1477" s="25"/>
      <c r="P1477" s="25"/>
    </row>
    <row r="1478" spans="1:16" ht="16.5" thickBot="1">
      <c r="A1478" s="25"/>
      <c r="B1478" s="25"/>
      <c r="C1478" s="197"/>
      <c r="D1478" s="25"/>
      <c r="E1478" s="202"/>
      <c r="F1478" s="25"/>
      <c r="G1478" s="203"/>
      <c r="H1478" s="25"/>
      <c r="I1478" s="25"/>
      <c r="J1478" s="25"/>
      <c r="L1478" s="25"/>
      <c r="M1478" s="25"/>
      <c r="N1478" s="25"/>
      <c r="O1478" s="25"/>
      <c r="P1478" s="25"/>
    </row>
    <row r="1479" spans="1:16" ht="16.5" thickBot="1">
      <c r="A1479" s="25"/>
      <c r="B1479" s="25"/>
      <c r="C1479" s="197"/>
      <c r="D1479" s="25"/>
      <c r="E1479" s="202"/>
      <c r="F1479" s="25"/>
      <c r="G1479" s="203"/>
      <c r="H1479" s="25"/>
      <c r="I1479" s="25"/>
      <c r="J1479" s="25"/>
      <c r="L1479" s="25"/>
      <c r="M1479" s="25"/>
      <c r="N1479" s="25"/>
      <c r="O1479" s="25"/>
      <c r="P1479" s="25"/>
    </row>
    <row r="1480" spans="1:16" ht="16.5" thickBot="1">
      <c r="A1480" s="25"/>
      <c r="B1480" s="25"/>
      <c r="C1480" s="197"/>
      <c r="D1480" s="25"/>
      <c r="E1480" s="202"/>
      <c r="F1480" s="25"/>
      <c r="G1480" s="203"/>
      <c r="H1480" s="25"/>
      <c r="I1480" s="25"/>
      <c r="J1480" s="25"/>
      <c r="L1480" s="25"/>
      <c r="M1480" s="25"/>
      <c r="N1480" s="25"/>
      <c r="O1480" s="25"/>
      <c r="P1480" s="25"/>
    </row>
    <row r="1481" spans="1:16" ht="16.5" thickBot="1">
      <c r="A1481" s="25"/>
      <c r="B1481" s="25"/>
      <c r="C1481" s="197"/>
      <c r="D1481" s="25"/>
      <c r="E1481" s="202"/>
      <c r="F1481" s="25"/>
      <c r="G1481" s="203"/>
      <c r="H1481" s="25"/>
      <c r="I1481" s="25"/>
      <c r="J1481" s="25"/>
      <c r="L1481" s="25"/>
      <c r="M1481" s="25"/>
      <c r="N1481" s="25"/>
      <c r="O1481" s="25"/>
      <c r="P1481" s="25"/>
    </row>
    <row r="1482" spans="1:16" ht="16.5" thickBot="1">
      <c r="A1482" s="25"/>
      <c r="B1482" s="25"/>
      <c r="C1482" s="197"/>
      <c r="D1482" s="25"/>
      <c r="E1482" s="202"/>
      <c r="F1482" s="25"/>
      <c r="G1482" s="203"/>
      <c r="H1482" s="25"/>
      <c r="I1482" s="25"/>
      <c r="J1482" s="25"/>
      <c r="L1482" s="25"/>
      <c r="M1482" s="25"/>
      <c r="N1482" s="25"/>
      <c r="O1482" s="25"/>
      <c r="P1482" s="25"/>
    </row>
    <row r="1483" spans="1:16" ht="16.5" thickBot="1">
      <c r="A1483" s="25"/>
      <c r="B1483" s="25"/>
      <c r="C1483" s="197"/>
      <c r="D1483" s="25"/>
      <c r="E1483" s="202"/>
      <c r="F1483" s="25"/>
      <c r="G1483" s="203"/>
      <c r="H1483" s="25"/>
      <c r="I1483" s="25"/>
      <c r="J1483" s="25"/>
      <c r="L1483" s="25"/>
      <c r="M1483" s="25"/>
      <c r="N1483" s="25"/>
      <c r="O1483" s="25"/>
      <c r="P1483" s="25"/>
    </row>
    <row r="1484" spans="1:16" ht="16.5" thickBot="1">
      <c r="A1484" s="25"/>
      <c r="B1484" s="25"/>
      <c r="C1484" s="197"/>
      <c r="D1484" s="25"/>
      <c r="E1484" s="202"/>
      <c r="F1484" s="25"/>
      <c r="G1484" s="203"/>
      <c r="H1484" s="25"/>
      <c r="I1484" s="25"/>
      <c r="J1484" s="25"/>
      <c r="L1484" s="25"/>
      <c r="M1484" s="25"/>
      <c r="N1484" s="25"/>
      <c r="O1484" s="25"/>
      <c r="P1484" s="25"/>
    </row>
    <row r="1485" spans="1:16" ht="16.5" thickBot="1">
      <c r="A1485" s="25"/>
      <c r="B1485" s="25"/>
      <c r="C1485" s="197"/>
      <c r="D1485" s="25"/>
      <c r="E1485" s="202"/>
      <c r="F1485" s="25"/>
      <c r="G1485" s="203"/>
      <c r="H1485" s="25"/>
      <c r="I1485" s="25"/>
      <c r="J1485" s="25"/>
      <c r="L1485" s="25"/>
      <c r="M1485" s="25"/>
      <c r="N1485" s="25"/>
      <c r="O1485" s="25"/>
      <c r="P1485" s="25"/>
    </row>
    <row r="1486" spans="1:16" ht="16.5" thickBot="1">
      <c r="A1486" s="25"/>
      <c r="B1486" s="25"/>
      <c r="C1486" s="197"/>
      <c r="D1486" s="25"/>
      <c r="E1486" s="202"/>
      <c r="F1486" s="25"/>
      <c r="G1486" s="203"/>
      <c r="H1486" s="25"/>
      <c r="I1486" s="25"/>
      <c r="J1486" s="25"/>
      <c r="L1486" s="25"/>
      <c r="M1486" s="25"/>
      <c r="N1486" s="25"/>
      <c r="O1486" s="25"/>
      <c r="P1486" s="25"/>
    </row>
    <row r="1487" spans="1:16" ht="16.5" thickBot="1">
      <c r="A1487" s="25"/>
      <c r="B1487" s="25"/>
      <c r="C1487" s="197"/>
      <c r="D1487" s="25"/>
      <c r="E1487" s="202"/>
      <c r="F1487" s="25"/>
      <c r="G1487" s="203"/>
      <c r="H1487" s="25"/>
      <c r="I1487" s="25"/>
      <c r="J1487" s="25"/>
      <c r="L1487" s="25"/>
      <c r="M1487" s="25"/>
      <c r="N1487" s="25"/>
      <c r="O1487" s="25"/>
      <c r="P1487" s="25"/>
    </row>
    <row r="1488" spans="1:16" ht="16.5" thickBot="1">
      <c r="A1488" s="25"/>
      <c r="B1488" s="25"/>
      <c r="C1488" s="197"/>
      <c r="D1488" s="25"/>
      <c r="E1488" s="202"/>
      <c r="F1488" s="25"/>
      <c r="G1488" s="203"/>
      <c r="H1488" s="25"/>
      <c r="I1488" s="25"/>
      <c r="J1488" s="25"/>
      <c r="L1488" s="25"/>
      <c r="M1488" s="25"/>
      <c r="N1488" s="25"/>
      <c r="O1488" s="25"/>
      <c r="P1488" s="25"/>
    </row>
    <row r="1489" spans="1:16" ht="16.5" thickBot="1">
      <c r="A1489" s="25"/>
      <c r="B1489" s="25"/>
      <c r="C1489" s="197"/>
      <c r="D1489" s="25"/>
      <c r="E1489" s="202"/>
      <c r="F1489" s="25"/>
      <c r="G1489" s="203"/>
      <c r="H1489" s="25"/>
      <c r="I1489" s="25"/>
      <c r="J1489" s="25"/>
      <c r="L1489" s="25"/>
      <c r="M1489" s="25"/>
      <c r="N1489" s="25"/>
      <c r="O1489" s="25"/>
      <c r="P1489" s="25"/>
    </row>
    <row r="1490" spans="1:16" ht="16.5" thickBot="1">
      <c r="A1490" s="25"/>
      <c r="B1490" s="25"/>
      <c r="C1490" s="197"/>
      <c r="D1490" s="25"/>
      <c r="E1490" s="202"/>
      <c r="F1490" s="25"/>
      <c r="G1490" s="203"/>
      <c r="H1490" s="25"/>
      <c r="I1490" s="25"/>
      <c r="J1490" s="25"/>
      <c r="L1490" s="25"/>
      <c r="M1490" s="25"/>
      <c r="N1490" s="25"/>
      <c r="O1490" s="25"/>
      <c r="P1490" s="25"/>
    </row>
    <row r="1491" spans="1:16" ht="16.5" thickBot="1">
      <c r="A1491" s="25"/>
      <c r="B1491" s="25"/>
      <c r="C1491" s="197"/>
      <c r="D1491" s="25"/>
      <c r="E1491" s="202"/>
      <c r="F1491" s="25"/>
      <c r="G1491" s="203"/>
      <c r="H1491" s="25"/>
      <c r="I1491" s="25"/>
      <c r="J1491" s="25"/>
      <c r="L1491" s="25"/>
      <c r="M1491" s="25"/>
      <c r="N1491" s="25"/>
      <c r="O1491" s="25"/>
      <c r="P1491" s="25"/>
    </row>
    <row r="1492" spans="1:16" ht="16.5" thickBot="1">
      <c r="A1492" s="25"/>
      <c r="B1492" s="25"/>
      <c r="C1492" s="197"/>
      <c r="D1492" s="25"/>
      <c r="E1492" s="202"/>
      <c r="F1492" s="25"/>
      <c r="G1492" s="203"/>
      <c r="H1492" s="25"/>
      <c r="I1492" s="25"/>
      <c r="J1492" s="25"/>
      <c r="L1492" s="25"/>
      <c r="M1492" s="25"/>
      <c r="N1492" s="25"/>
      <c r="O1492" s="25"/>
      <c r="P1492" s="25"/>
    </row>
    <row r="1493" spans="1:16" ht="16.5" thickBot="1">
      <c r="A1493" s="25"/>
      <c r="B1493" s="25"/>
      <c r="C1493" s="197"/>
      <c r="D1493" s="25"/>
      <c r="E1493" s="202"/>
      <c r="F1493" s="25"/>
      <c r="G1493" s="203"/>
      <c r="H1493" s="25"/>
      <c r="I1493" s="25"/>
      <c r="J1493" s="25"/>
      <c r="L1493" s="25"/>
      <c r="M1493" s="25"/>
      <c r="N1493" s="25"/>
      <c r="O1493" s="25"/>
      <c r="P1493" s="25"/>
    </row>
    <row r="1494" spans="1:16" ht="16.5" thickBot="1">
      <c r="A1494" s="25"/>
      <c r="B1494" s="25"/>
      <c r="C1494" s="197"/>
      <c r="D1494" s="25"/>
      <c r="E1494" s="202"/>
      <c r="F1494" s="25"/>
      <c r="G1494" s="203"/>
      <c r="H1494" s="25"/>
      <c r="I1494" s="25"/>
      <c r="J1494" s="25"/>
      <c r="L1494" s="25"/>
      <c r="M1494" s="25"/>
      <c r="N1494" s="25"/>
      <c r="O1494" s="25"/>
      <c r="P1494" s="25"/>
    </row>
    <row r="1495" spans="1:16" ht="16.5" thickBot="1">
      <c r="A1495" s="25"/>
      <c r="B1495" s="25"/>
      <c r="C1495" s="197"/>
      <c r="D1495" s="25"/>
      <c r="E1495" s="202"/>
      <c r="F1495" s="25"/>
      <c r="G1495" s="203"/>
      <c r="H1495" s="25"/>
      <c r="I1495" s="25"/>
      <c r="J1495" s="25"/>
      <c r="L1495" s="25"/>
      <c r="M1495" s="25"/>
      <c r="N1495" s="25"/>
      <c r="O1495" s="25"/>
      <c r="P1495" s="25"/>
    </row>
    <row r="1496" spans="1:16" ht="16.5" thickBot="1">
      <c r="A1496" s="25"/>
      <c r="B1496" s="25"/>
      <c r="C1496" s="197"/>
      <c r="D1496" s="25"/>
      <c r="E1496" s="202"/>
      <c r="F1496" s="25"/>
      <c r="G1496" s="203"/>
      <c r="H1496" s="25"/>
      <c r="I1496" s="25"/>
      <c r="J1496" s="25"/>
      <c r="L1496" s="25"/>
      <c r="M1496" s="25"/>
      <c r="N1496" s="25"/>
      <c r="O1496" s="25"/>
      <c r="P1496" s="25"/>
    </row>
    <row r="1497" spans="1:16" ht="16.5" thickBot="1">
      <c r="A1497" s="25"/>
      <c r="B1497" s="25"/>
      <c r="C1497" s="197"/>
      <c r="D1497" s="25"/>
      <c r="E1497" s="202"/>
      <c r="F1497" s="25"/>
      <c r="G1497" s="203"/>
      <c r="H1497" s="25"/>
      <c r="I1497" s="25"/>
      <c r="J1497" s="25"/>
      <c r="L1497" s="25"/>
      <c r="M1497" s="25"/>
      <c r="N1497" s="25"/>
      <c r="O1497" s="25"/>
      <c r="P1497" s="25"/>
    </row>
    <row r="1498" spans="1:16" ht="16.5" thickBot="1">
      <c r="A1498" s="25"/>
      <c r="B1498" s="25"/>
      <c r="C1498" s="197"/>
      <c r="D1498" s="25"/>
      <c r="E1498" s="202"/>
      <c r="F1498" s="25"/>
      <c r="G1498" s="203"/>
      <c r="H1498" s="25"/>
      <c r="I1498" s="25"/>
      <c r="J1498" s="25"/>
      <c r="L1498" s="25"/>
      <c r="M1498" s="25"/>
      <c r="N1498" s="25"/>
      <c r="O1498" s="25"/>
      <c r="P1498" s="25"/>
    </row>
    <row r="1499" spans="1:16" ht="16.5" thickBot="1">
      <c r="A1499" s="25"/>
      <c r="B1499" s="25"/>
      <c r="C1499" s="197"/>
      <c r="D1499" s="25"/>
      <c r="E1499" s="202"/>
      <c r="F1499" s="25"/>
      <c r="G1499" s="203"/>
      <c r="H1499" s="25"/>
      <c r="I1499" s="25"/>
      <c r="J1499" s="25"/>
      <c r="L1499" s="25"/>
      <c r="M1499" s="25"/>
      <c r="N1499" s="25"/>
      <c r="O1499" s="25"/>
      <c r="P1499" s="25"/>
    </row>
    <row r="1500" spans="1:16" ht="16.5" thickBot="1">
      <c r="A1500" s="25"/>
      <c r="B1500" s="25"/>
      <c r="C1500" s="197"/>
      <c r="D1500" s="25"/>
      <c r="E1500" s="202"/>
      <c r="F1500" s="25"/>
      <c r="G1500" s="203"/>
      <c r="H1500" s="25"/>
      <c r="I1500" s="25"/>
      <c r="J1500" s="25"/>
      <c r="L1500" s="25"/>
      <c r="M1500" s="25"/>
      <c r="N1500" s="25"/>
      <c r="O1500" s="25"/>
      <c r="P1500" s="25"/>
    </row>
    <row r="1501" spans="1:16" ht="16.5" thickBot="1">
      <c r="A1501" s="25"/>
      <c r="B1501" s="25"/>
      <c r="C1501" s="197"/>
      <c r="D1501" s="25"/>
      <c r="E1501" s="202"/>
      <c r="F1501" s="25"/>
      <c r="G1501" s="203"/>
      <c r="H1501" s="25"/>
      <c r="I1501" s="25"/>
      <c r="J1501" s="25"/>
      <c r="L1501" s="25"/>
      <c r="M1501" s="25"/>
      <c r="N1501" s="25"/>
      <c r="O1501" s="25"/>
      <c r="P1501" s="25"/>
    </row>
    <row r="1502" spans="1:16" ht="16.5" thickBot="1">
      <c r="A1502" s="25"/>
      <c r="B1502" s="25"/>
      <c r="C1502" s="197"/>
      <c r="D1502" s="25"/>
      <c r="E1502" s="202"/>
      <c r="F1502" s="25"/>
      <c r="G1502" s="203"/>
      <c r="H1502" s="25"/>
      <c r="I1502" s="25"/>
      <c r="J1502" s="25"/>
      <c r="L1502" s="25"/>
      <c r="M1502" s="25"/>
      <c r="N1502" s="25"/>
      <c r="O1502" s="25"/>
      <c r="P1502" s="25"/>
    </row>
    <row r="1503" spans="1:16" ht="16.5" thickBot="1">
      <c r="A1503" s="25"/>
      <c r="B1503" s="25"/>
      <c r="C1503" s="197"/>
      <c r="D1503" s="25"/>
      <c r="E1503" s="202"/>
      <c r="F1503" s="25"/>
      <c r="G1503" s="203"/>
      <c r="H1503" s="25"/>
      <c r="I1503" s="25"/>
      <c r="J1503" s="25"/>
      <c r="L1503" s="25"/>
      <c r="M1503" s="25"/>
      <c r="N1503" s="25"/>
      <c r="O1503" s="25"/>
      <c r="P1503" s="25"/>
    </row>
    <row r="1504" spans="1:16" ht="16.5" thickBot="1">
      <c r="A1504" s="25"/>
      <c r="B1504" s="25"/>
      <c r="C1504" s="197"/>
      <c r="D1504" s="25"/>
      <c r="E1504" s="202"/>
      <c r="F1504" s="25"/>
      <c r="G1504" s="203"/>
      <c r="H1504" s="25"/>
      <c r="I1504" s="25"/>
      <c r="J1504" s="25"/>
      <c r="L1504" s="25"/>
      <c r="M1504" s="25"/>
      <c r="N1504" s="25"/>
      <c r="O1504" s="25"/>
      <c r="P1504" s="25"/>
    </row>
    <row r="1505" spans="1:16" ht="16.5" thickBot="1">
      <c r="A1505" s="25"/>
      <c r="B1505" s="25"/>
      <c r="C1505" s="197"/>
      <c r="D1505" s="25"/>
      <c r="E1505" s="202"/>
      <c r="F1505" s="25"/>
      <c r="G1505" s="203"/>
      <c r="H1505" s="25"/>
      <c r="I1505" s="25"/>
      <c r="J1505" s="25"/>
      <c r="L1505" s="25"/>
      <c r="M1505" s="25"/>
      <c r="N1505" s="25"/>
      <c r="O1505" s="25"/>
      <c r="P1505" s="25"/>
    </row>
    <row r="1506" spans="1:16" ht="16.5" thickBot="1">
      <c r="A1506" s="25"/>
      <c r="B1506" s="25"/>
      <c r="C1506" s="197"/>
      <c r="D1506" s="25"/>
      <c r="E1506" s="202"/>
      <c r="F1506" s="25"/>
      <c r="G1506" s="203"/>
      <c r="H1506" s="25"/>
      <c r="I1506" s="25"/>
      <c r="J1506" s="25"/>
      <c r="L1506" s="25"/>
      <c r="M1506" s="25"/>
      <c r="N1506" s="25"/>
      <c r="O1506" s="25"/>
      <c r="P1506" s="25"/>
    </row>
    <row r="1507" spans="1:16" ht="16.5" thickBot="1">
      <c r="A1507" s="25"/>
      <c r="B1507" s="25"/>
      <c r="C1507" s="197"/>
      <c r="D1507" s="25"/>
      <c r="E1507" s="202"/>
      <c r="F1507" s="25"/>
      <c r="G1507" s="203"/>
      <c r="H1507" s="25"/>
      <c r="I1507" s="25"/>
      <c r="J1507" s="25"/>
      <c r="L1507" s="25"/>
      <c r="M1507" s="25"/>
      <c r="N1507" s="25"/>
      <c r="O1507" s="25"/>
      <c r="P1507" s="25"/>
    </row>
    <row r="1508" spans="1:16" ht="16.5" thickBot="1">
      <c r="A1508" s="25"/>
      <c r="B1508" s="25"/>
      <c r="C1508" s="197"/>
      <c r="D1508" s="25"/>
      <c r="E1508" s="202"/>
      <c r="F1508" s="25"/>
      <c r="G1508" s="203"/>
      <c r="H1508" s="25"/>
      <c r="I1508" s="25"/>
      <c r="J1508" s="25"/>
      <c r="L1508" s="25"/>
      <c r="M1508" s="25"/>
      <c r="N1508" s="25"/>
      <c r="O1508" s="25"/>
      <c r="P1508" s="25"/>
    </row>
    <row r="1509" spans="1:16" ht="16.5" thickBot="1">
      <c r="A1509" s="25"/>
      <c r="B1509" s="25"/>
      <c r="C1509" s="197"/>
      <c r="D1509" s="25"/>
      <c r="E1509" s="202"/>
      <c r="F1509" s="25"/>
      <c r="G1509" s="203"/>
      <c r="H1509" s="25"/>
      <c r="I1509" s="25"/>
      <c r="J1509" s="25"/>
      <c r="L1509" s="25"/>
      <c r="M1509" s="25"/>
      <c r="N1509" s="25"/>
      <c r="O1509" s="25"/>
      <c r="P1509" s="25"/>
    </row>
    <row r="1510" spans="1:16" ht="16.5" thickBot="1">
      <c r="A1510" s="25"/>
      <c r="B1510" s="25"/>
      <c r="C1510" s="197"/>
      <c r="D1510" s="25"/>
      <c r="E1510" s="202"/>
      <c r="F1510" s="25"/>
      <c r="G1510" s="203"/>
      <c r="H1510" s="25"/>
      <c r="I1510" s="25"/>
      <c r="J1510" s="25"/>
      <c r="L1510" s="25"/>
      <c r="M1510" s="25"/>
      <c r="N1510" s="25"/>
      <c r="O1510" s="25"/>
      <c r="P1510" s="25"/>
    </row>
    <row r="1511" spans="1:16" ht="16.5" thickBot="1">
      <c r="A1511" s="25"/>
      <c r="B1511" s="25"/>
      <c r="C1511" s="197"/>
      <c r="D1511" s="25"/>
      <c r="E1511" s="202"/>
      <c r="F1511" s="25"/>
      <c r="G1511" s="203"/>
      <c r="H1511" s="25"/>
      <c r="I1511" s="25"/>
      <c r="J1511" s="25"/>
      <c r="L1511" s="25"/>
      <c r="M1511" s="25"/>
      <c r="N1511" s="25"/>
      <c r="O1511" s="25"/>
      <c r="P1511" s="25"/>
    </row>
    <row r="1512" spans="1:16" ht="16.5" thickBot="1">
      <c r="A1512" s="25"/>
      <c r="B1512" s="25"/>
      <c r="C1512" s="197"/>
      <c r="D1512" s="25"/>
      <c r="E1512" s="202"/>
      <c r="F1512" s="25"/>
      <c r="G1512" s="203"/>
      <c r="H1512" s="25"/>
      <c r="I1512" s="25"/>
      <c r="J1512" s="25"/>
      <c r="L1512" s="25"/>
      <c r="M1512" s="25"/>
      <c r="N1512" s="25"/>
      <c r="O1512" s="25"/>
      <c r="P1512" s="25"/>
    </row>
    <row r="1513" spans="1:16" ht="16.5" thickBot="1">
      <c r="A1513" s="25"/>
      <c r="B1513" s="25"/>
      <c r="C1513" s="197"/>
      <c r="D1513" s="25"/>
      <c r="E1513" s="202"/>
      <c r="F1513" s="25"/>
      <c r="G1513" s="203"/>
      <c r="H1513" s="25"/>
      <c r="I1513" s="25"/>
      <c r="J1513" s="25"/>
      <c r="L1513" s="25"/>
      <c r="M1513" s="25"/>
      <c r="N1513" s="25"/>
      <c r="O1513" s="25"/>
      <c r="P1513" s="25"/>
    </row>
    <row r="1514" spans="1:16" ht="16.5" thickBot="1">
      <c r="A1514" s="25"/>
      <c r="B1514" s="25"/>
      <c r="C1514" s="197"/>
      <c r="D1514" s="25"/>
      <c r="E1514" s="202"/>
      <c r="F1514" s="25"/>
      <c r="G1514" s="203"/>
      <c r="H1514" s="25"/>
      <c r="I1514" s="25"/>
      <c r="J1514" s="25"/>
      <c r="L1514" s="25"/>
      <c r="M1514" s="25"/>
      <c r="N1514" s="25"/>
      <c r="O1514" s="25"/>
      <c r="P1514" s="25"/>
    </row>
    <row r="1515" spans="1:16" ht="16.5" thickBot="1">
      <c r="A1515" s="25"/>
      <c r="B1515" s="25"/>
      <c r="C1515" s="197"/>
      <c r="D1515" s="25"/>
      <c r="E1515" s="202"/>
      <c r="F1515" s="25"/>
      <c r="G1515" s="203"/>
      <c r="H1515" s="25"/>
      <c r="I1515" s="25"/>
      <c r="J1515" s="25"/>
      <c r="L1515" s="25"/>
      <c r="M1515" s="25"/>
      <c r="N1515" s="25"/>
      <c r="O1515" s="25"/>
      <c r="P1515" s="25"/>
    </row>
    <row r="1516" spans="1:16" ht="16.5" thickBot="1">
      <c r="A1516" s="25"/>
      <c r="B1516" s="25"/>
      <c r="C1516" s="197"/>
      <c r="D1516" s="25"/>
      <c r="E1516" s="202"/>
      <c r="F1516" s="25"/>
      <c r="G1516" s="203"/>
      <c r="H1516" s="25"/>
      <c r="I1516" s="25"/>
      <c r="J1516" s="25"/>
      <c r="L1516" s="25"/>
      <c r="M1516" s="25"/>
      <c r="N1516" s="25"/>
      <c r="O1516" s="25"/>
      <c r="P1516" s="25"/>
    </row>
    <row r="1517" spans="1:16" ht="16.5" thickBot="1">
      <c r="A1517" s="25"/>
      <c r="B1517" s="25"/>
      <c r="C1517" s="197"/>
      <c r="D1517" s="25"/>
      <c r="E1517" s="202"/>
      <c r="F1517" s="25"/>
      <c r="G1517" s="203"/>
      <c r="H1517" s="25"/>
      <c r="I1517" s="25"/>
      <c r="J1517" s="25"/>
      <c r="L1517" s="25"/>
      <c r="M1517" s="25"/>
      <c r="N1517" s="25"/>
      <c r="O1517" s="25"/>
      <c r="P1517" s="25"/>
    </row>
    <row r="1518" spans="1:16" ht="16.5" thickBot="1">
      <c r="A1518" s="25"/>
      <c r="B1518" s="25"/>
      <c r="C1518" s="197"/>
      <c r="D1518" s="25"/>
      <c r="E1518" s="202"/>
      <c r="F1518" s="25"/>
      <c r="G1518" s="203"/>
      <c r="H1518" s="25"/>
      <c r="I1518" s="25"/>
      <c r="J1518" s="25"/>
      <c r="L1518" s="25"/>
      <c r="M1518" s="25"/>
      <c r="N1518" s="25"/>
      <c r="O1518" s="25"/>
      <c r="P1518" s="25"/>
    </row>
    <row r="1519" spans="1:16" ht="16.5" thickBot="1">
      <c r="A1519" s="25"/>
      <c r="B1519" s="25"/>
      <c r="C1519" s="197"/>
      <c r="D1519" s="25"/>
      <c r="E1519" s="202"/>
      <c r="F1519" s="25"/>
      <c r="G1519" s="203"/>
      <c r="H1519" s="25"/>
      <c r="I1519" s="25"/>
      <c r="J1519" s="25"/>
      <c r="L1519" s="25"/>
      <c r="M1519" s="25"/>
      <c r="N1519" s="25"/>
      <c r="O1519" s="25"/>
      <c r="P1519" s="25"/>
    </row>
    <row r="1520" spans="1:16" ht="16.5" thickBot="1">
      <c r="A1520" s="25"/>
      <c r="B1520" s="25"/>
      <c r="C1520" s="197"/>
      <c r="D1520" s="25"/>
      <c r="E1520" s="202"/>
      <c r="F1520" s="25"/>
      <c r="G1520" s="203"/>
      <c r="H1520" s="25"/>
      <c r="I1520" s="25"/>
      <c r="J1520" s="25"/>
      <c r="L1520" s="25"/>
      <c r="M1520" s="25"/>
      <c r="N1520" s="25"/>
      <c r="O1520" s="25"/>
      <c r="P1520" s="25"/>
    </row>
    <row r="1521" spans="1:16" ht="16.5" thickBot="1">
      <c r="A1521" s="25"/>
      <c r="B1521" s="25"/>
      <c r="C1521" s="197"/>
      <c r="D1521" s="25"/>
      <c r="E1521" s="202"/>
      <c r="F1521" s="25"/>
      <c r="G1521" s="203"/>
      <c r="H1521" s="25"/>
      <c r="I1521" s="25"/>
      <c r="J1521" s="25"/>
      <c r="L1521" s="25"/>
      <c r="M1521" s="25"/>
      <c r="N1521" s="25"/>
      <c r="O1521" s="25"/>
      <c r="P1521" s="25"/>
    </row>
    <row r="1522" spans="1:16" ht="16.5" thickBot="1">
      <c r="A1522" s="25"/>
      <c r="B1522" s="25"/>
      <c r="C1522" s="197"/>
      <c r="D1522" s="25"/>
      <c r="E1522" s="202"/>
      <c r="F1522" s="25"/>
      <c r="G1522" s="203"/>
      <c r="H1522" s="25"/>
      <c r="I1522" s="25"/>
      <c r="J1522" s="25"/>
      <c r="L1522" s="25"/>
      <c r="M1522" s="25"/>
      <c r="N1522" s="25"/>
      <c r="O1522" s="25"/>
      <c r="P1522" s="25"/>
    </row>
    <row r="1523" spans="1:16" ht="16.5" thickBot="1">
      <c r="A1523" s="25"/>
      <c r="B1523" s="25"/>
      <c r="C1523" s="197"/>
      <c r="D1523" s="25"/>
      <c r="E1523" s="202"/>
      <c r="F1523" s="25"/>
      <c r="G1523" s="203"/>
      <c r="H1523" s="25"/>
      <c r="I1523" s="25"/>
      <c r="J1523" s="25"/>
      <c r="L1523" s="25"/>
      <c r="M1523" s="25"/>
      <c r="N1523" s="25"/>
      <c r="O1523" s="25"/>
      <c r="P1523" s="25"/>
    </row>
    <row r="1524" spans="1:16" ht="16.5" thickBot="1">
      <c r="A1524" s="25"/>
      <c r="B1524" s="25"/>
      <c r="C1524" s="197"/>
      <c r="D1524" s="25"/>
      <c r="E1524" s="202"/>
      <c r="F1524" s="25"/>
      <c r="G1524" s="203"/>
      <c r="H1524" s="25"/>
      <c r="I1524" s="25"/>
      <c r="J1524" s="25"/>
      <c r="L1524" s="25"/>
      <c r="M1524" s="25"/>
      <c r="N1524" s="25"/>
      <c r="O1524" s="25"/>
      <c r="P1524" s="25"/>
    </row>
    <row r="1525" spans="1:16" ht="16.5" thickBot="1">
      <c r="A1525" s="25"/>
      <c r="B1525" s="25"/>
      <c r="C1525" s="197"/>
      <c r="D1525" s="25"/>
      <c r="E1525" s="202"/>
      <c r="F1525" s="25"/>
      <c r="G1525" s="203"/>
      <c r="H1525" s="25"/>
      <c r="I1525" s="25"/>
      <c r="J1525" s="25"/>
      <c r="L1525" s="25"/>
      <c r="M1525" s="25"/>
      <c r="N1525" s="25"/>
      <c r="O1525" s="25"/>
      <c r="P1525" s="25"/>
    </row>
    <row r="1526" spans="1:16" ht="16.5" thickBot="1">
      <c r="A1526" s="25"/>
      <c r="B1526" s="25"/>
      <c r="C1526" s="197"/>
      <c r="D1526" s="25"/>
      <c r="E1526" s="202"/>
      <c r="F1526" s="25"/>
      <c r="G1526" s="203"/>
      <c r="H1526" s="25"/>
      <c r="I1526" s="25"/>
      <c r="J1526" s="25"/>
      <c r="L1526" s="25"/>
      <c r="M1526" s="25"/>
      <c r="N1526" s="25"/>
      <c r="O1526" s="25"/>
      <c r="P1526" s="25"/>
    </row>
    <row r="1527" spans="1:16" ht="16.5" thickBot="1">
      <c r="A1527" s="25"/>
      <c r="B1527" s="25"/>
      <c r="C1527" s="197"/>
      <c r="D1527" s="25"/>
      <c r="E1527" s="202"/>
      <c r="F1527" s="25"/>
      <c r="G1527" s="203"/>
      <c r="H1527" s="25"/>
      <c r="I1527" s="25"/>
      <c r="J1527" s="25"/>
      <c r="L1527" s="25"/>
      <c r="M1527" s="25"/>
      <c r="N1527" s="25"/>
      <c r="O1527" s="25"/>
      <c r="P1527" s="25"/>
    </row>
    <row r="1528" spans="1:16" ht="16.5" thickBot="1">
      <c r="A1528" s="25"/>
      <c r="B1528" s="25"/>
      <c r="C1528" s="197"/>
      <c r="D1528" s="25"/>
      <c r="E1528" s="202"/>
      <c r="F1528" s="25"/>
      <c r="G1528" s="203"/>
      <c r="H1528" s="25"/>
      <c r="I1528" s="25"/>
      <c r="J1528" s="25"/>
      <c r="L1528" s="25"/>
      <c r="M1528" s="25"/>
      <c r="N1528" s="25"/>
      <c r="O1528" s="25"/>
      <c r="P1528" s="25"/>
    </row>
    <row r="1529" spans="1:16" ht="16.5" thickBot="1">
      <c r="A1529" s="25"/>
      <c r="B1529" s="25"/>
      <c r="C1529" s="197"/>
      <c r="D1529" s="25"/>
      <c r="E1529" s="202"/>
      <c r="F1529" s="25"/>
      <c r="G1529" s="203"/>
      <c r="H1529" s="25"/>
      <c r="I1529" s="25"/>
      <c r="J1529" s="25"/>
      <c r="L1529" s="25"/>
      <c r="M1529" s="25"/>
      <c r="N1529" s="25"/>
      <c r="O1529" s="25"/>
      <c r="P1529" s="25"/>
    </row>
    <row r="1530" spans="1:16" ht="16.5" thickBot="1">
      <c r="A1530" s="25"/>
      <c r="B1530" s="25"/>
      <c r="C1530" s="197"/>
      <c r="D1530" s="25"/>
      <c r="E1530" s="202"/>
      <c r="F1530" s="25"/>
      <c r="G1530" s="203"/>
      <c r="H1530" s="25"/>
      <c r="I1530" s="25"/>
      <c r="J1530" s="25"/>
      <c r="L1530" s="25"/>
      <c r="M1530" s="25"/>
      <c r="N1530" s="25"/>
      <c r="O1530" s="25"/>
      <c r="P1530" s="25"/>
    </row>
    <row r="1531" spans="1:16" ht="16.5" thickBot="1">
      <c r="A1531" s="25"/>
      <c r="B1531" s="25"/>
      <c r="C1531" s="197"/>
      <c r="D1531" s="25"/>
      <c r="E1531" s="202"/>
      <c r="F1531" s="25"/>
      <c r="G1531" s="203"/>
      <c r="H1531" s="25"/>
      <c r="I1531" s="25"/>
      <c r="J1531" s="25"/>
      <c r="L1531" s="25"/>
      <c r="M1531" s="25"/>
      <c r="N1531" s="25"/>
      <c r="O1531" s="25"/>
      <c r="P1531" s="25"/>
    </row>
    <row r="1532" spans="1:16" ht="16.5" thickBot="1">
      <c r="A1532" s="25"/>
      <c r="B1532" s="25"/>
      <c r="C1532" s="197"/>
      <c r="D1532" s="25"/>
      <c r="E1532" s="202"/>
      <c r="F1532" s="25"/>
      <c r="G1532" s="203"/>
      <c r="H1532" s="25"/>
      <c r="I1532" s="25"/>
      <c r="J1532" s="25"/>
      <c r="L1532" s="25"/>
      <c r="M1532" s="25"/>
      <c r="N1532" s="25"/>
      <c r="O1532" s="25"/>
      <c r="P1532" s="25"/>
    </row>
    <row r="1533" spans="1:16" ht="16.5" thickBot="1">
      <c r="A1533" s="25"/>
      <c r="B1533" s="25"/>
      <c r="C1533" s="197"/>
      <c r="D1533" s="25"/>
      <c r="E1533" s="202"/>
      <c r="F1533" s="25"/>
      <c r="G1533" s="203"/>
      <c r="H1533" s="25"/>
      <c r="I1533" s="25"/>
      <c r="J1533" s="25"/>
      <c r="L1533" s="25"/>
      <c r="M1533" s="25"/>
      <c r="N1533" s="25"/>
      <c r="O1533" s="25"/>
      <c r="P1533" s="25"/>
    </row>
    <row r="1534" spans="1:16" ht="16.5" thickBot="1">
      <c r="A1534" s="25"/>
      <c r="B1534" s="25"/>
      <c r="C1534" s="197"/>
      <c r="D1534" s="25"/>
      <c r="E1534" s="202"/>
      <c r="F1534" s="25"/>
      <c r="G1534" s="203"/>
      <c r="H1534" s="25"/>
      <c r="I1534" s="25"/>
      <c r="J1534" s="25"/>
      <c r="L1534" s="25"/>
      <c r="M1534" s="25"/>
      <c r="N1534" s="25"/>
      <c r="O1534" s="25"/>
      <c r="P1534" s="25"/>
    </row>
    <row r="1535" spans="1:16" ht="16.5" thickBot="1">
      <c r="A1535" s="25"/>
      <c r="B1535" s="25"/>
      <c r="C1535" s="197"/>
      <c r="D1535" s="25"/>
      <c r="E1535" s="202"/>
      <c r="F1535" s="25"/>
      <c r="G1535" s="203"/>
      <c r="H1535" s="25"/>
      <c r="I1535" s="25"/>
      <c r="J1535" s="25"/>
      <c r="L1535" s="25"/>
      <c r="M1535" s="25"/>
      <c r="N1535" s="25"/>
      <c r="O1535" s="25"/>
      <c r="P1535" s="25"/>
    </row>
    <row r="1536" spans="1:16" ht="16.5" thickBot="1">
      <c r="A1536" s="25"/>
      <c r="B1536" s="25"/>
      <c r="C1536" s="197"/>
      <c r="D1536" s="25"/>
      <c r="E1536" s="202"/>
      <c r="F1536" s="25"/>
      <c r="G1536" s="203"/>
      <c r="H1536" s="25"/>
      <c r="I1536" s="25"/>
      <c r="J1536" s="25"/>
      <c r="L1536" s="25"/>
      <c r="M1536" s="25"/>
      <c r="N1536" s="25"/>
      <c r="O1536" s="25"/>
      <c r="P1536" s="25"/>
    </row>
    <row r="1537" spans="1:16" ht="16.5" thickBot="1">
      <c r="A1537" s="25"/>
      <c r="B1537" s="25"/>
      <c r="C1537" s="197"/>
      <c r="D1537" s="25"/>
      <c r="E1537" s="202"/>
      <c r="F1537" s="25"/>
      <c r="G1537" s="203"/>
      <c r="H1537" s="25"/>
      <c r="I1537" s="25"/>
      <c r="J1537" s="25"/>
      <c r="L1537" s="25"/>
      <c r="M1537" s="25"/>
      <c r="N1537" s="25"/>
      <c r="O1537" s="25"/>
      <c r="P1537" s="25"/>
    </row>
    <row r="1538" spans="1:16" ht="16.5" thickBot="1">
      <c r="A1538" s="25"/>
      <c r="B1538" s="25"/>
      <c r="C1538" s="197"/>
      <c r="D1538" s="25"/>
      <c r="E1538" s="202"/>
      <c r="F1538" s="25"/>
      <c r="G1538" s="203"/>
      <c r="H1538" s="25"/>
      <c r="I1538" s="25"/>
      <c r="J1538" s="25"/>
      <c r="L1538" s="25"/>
      <c r="M1538" s="25"/>
      <c r="N1538" s="25"/>
      <c r="O1538" s="25"/>
      <c r="P1538" s="25"/>
    </row>
    <row r="1539" spans="1:16" ht="16.5" thickBot="1">
      <c r="A1539" s="25"/>
      <c r="B1539" s="25"/>
      <c r="C1539" s="197"/>
      <c r="D1539" s="25"/>
      <c r="E1539" s="202"/>
      <c r="F1539" s="25"/>
      <c r="G1539" s="203"/>
      <c r="H1539" s="25"/>
      <c r="I1539" s="25"/>
      <c r="J1539" s="25"/>
      <c r="L1539" s="25"/>
      <c r="M1539" s="25"/>
      <c r="N1539" s="25"/>
      <c r="O1539" s="25"/>
      <c r="P1539" s="25"/>
    </row>
    <row r="1540" spans="1:16" ht="16.5" thickBot="1">
      <c r="A1540" s="25"/>
      <c r="B1540" s="25"/>
      <c r="C1540" s="197"/>
      <c r="D1540" s="25"/>
      <c r="E1540" s="202"/>
      <c r="F1540" s="25"/>
      <c r="G1540" s="203"/>
      <c r="H1540" s="25"/>
      <c r="I1540" s="25"/>
      <c r="J1540" s="25"/>
      <c r="L1540" s="25"/>
      <c r="M1540" s="25"/>
      <c r="N1540" s="25"/>
      <c r="O1540" s="25"/>
      <c r="P1540" s="25"/>
    </row>
    <row r="1541" spans="1:16" ht="16.5" thickBot="1">
      <c r="A1541" s="25"/>
      <c r="B1541" s="25"/>
      <c r="C1541" s="197"/>
      <c r="D1541" s="25"/>
      <c r="E1541" s="202"/>
      <c r="F1541" s="25"/>
      <c r="G1541" s="203"/>
      <c r="H1541" s="25"/>
      <c r="I1541" s="25"/>
      <c r="J1541" s="25"/>
      <c r="L1541" s="25"/>
      <c r="M1541" s="25"/>
      <c r="N1541" s="25"/>
      <c r="O1541" s="25"/>
      <c r="P1541" s="25"/>
    </row>
    <row r="1542" spans="1:16" ht="16.5" thickBot="1">
      <c r="A1542" s="25"/>
      <c r="B1542" s="25"/>
      <c r="C1542" s="197"/>
      <c r="D1542" s="25"/>
      <c r="E1542" s="202"/>
      <c r="F1542" s="25"/>
      <c r="G1542" s="203"/>
      <c r="H1542" s="25"/>
      <c r="I1542" s="25"/>
      <c r="J1542" s="25"/>
      <c r="L1542" s="25"/>
      <c r="M1542" s="25"/>
      <c r="N1542" s="25"/>
      <c r="O1542" s="25"/>
      <c r="P1542" s="25"/>
    </row>
    <row r="1543" spans="1:16" ht="16.5" thickBot="1">
      <c r="A1543" s="25"/>
      <c r="B1543" s="25"/>
      <c r="C1543" s="197"/>
      <c r="D1543" s="25"/>
      <c r="E1543" s="202"/>
      <c r="F1543" s="25"/>
      <c r="G1543" s="203"/>
      <c r="H1543" s="25"/>
      <c r="I1543" s="25"/>
      <c r="J1543" s="25"/>
      <c r="L1543" s="25"/>
      <c r="M1543" s="25"/>
      <c r="N1543" s="25"/>
      <c r="O1543" s="25"/>
      <c r="P1543" s="25"/>
    </row>
    <row r="1544" spans="1:16" ht="16.5" thickBot="1">
      <c r="A1544" s="25"/>
      <c r="B1544" s="25"/>
      <c r="C1544" s="197"/>
      <c r="D1544" s="25"/>
      <c r="E1544" s="202"/>
      <c r="F1544" s="25"/>
      <c r="G1544" s="203"/>
      <c r="H1544" s="25"/>
      <c r="I1544" s="25"/>
      <c r="J1544" s="25"/>
      <c r="L1544" s="25"/>
      <c r="M1544" s="25"/>
      <c r="N1544" s="25"/>
      <c r="O1544" s="25"/>
      <c r="P1544" s="25"/>
    </row>
    <row r="1545" spans="1:16" ht="16.5" thickBot="1">
      <c r="A1545" s="25"/>
      <c r="B1545" s="25"/>
      <c r="C1545" s="197"/>
      <c r="D1545" s="25"/>
      <c r="E1545" s="202"/>
      <c r="F1545" s="25"/>
      <c r="G1545" s="203"/>
      <c r="H1545" s="25"/>
      <c r="I1545" s="25"/>
      <c r="J1545" s="25"/>
      <c r="L1545" s="25"/>
      <c r="M1545" s="25"/>
      <c r="N1545" s="25"/>
      <c r="O1545" s="25"/>
      <c r="P1545" s="25"/>
    </row>
    <row r="1546" spans="1:16" ht="16.5" thickBot="1">
      <c r="A1546" s="25"/>
      <c r="B1546" s="25"/>
      <c r="C1546" s="197"/>
      <c r="D1546" s="25"/>
      <c r="E1546" s="202"/>
      <c r="F1546" s="25"/>
      <c r="G1546" s="203"/>
      <c r="H1546" s="25"/>
      <c r="I1546" s="25"/>
      <c r="J1546" s="25"/>
      <c r="L1546" s="25"/>
      <c r="M1546" s="25"/>
      <c r="N1546" s="25"/>
      <c r="O1546" s="25"/>
      <c r="P1546" s="25"/>
    </row>
    <row r="1547" spans="1:16" ht="16.5" thickBot="1">
      <c r="A1547" s="25"/>
      <c r="B1547" s="25"/>
      <c r="C1547" s="197"/>
      <c r="D1547" s="25"/>
      <c r="E1547" s="202"/>
      <c r="F1547" s="25"/>
      <c r="G1547" s="203"/>
      <c r="H1547" s="25"/>
      <c r="I1547" s="25"/>
      <c r="J1547" s="25"/>
      <c r="L1547" s="25"/>
      <c r="M1547" s="25"/>
      <c r="N1547" s="25"/>
      <c r="O1547" s="25"/>
      <c r="P1547" s="25"/>
    </row>
    <row r="1548" spans="1:16" ht="16.5" thickBot="1">
      <c r="A1548" s="25"/>
      <c r="B1548" s="25"/>
      <c r="C1548" s="197"/>
      <c r="D1548" s="25"/>
      <c r="E1548" s="202"/>
      <c r="F1548" s="25"/>
      <c r="G1548" s="203"/>
      <c r="H1548" s="25"/>
      <c r="I1548" s="25"/>
      <c r="J1548" s="25"/>
      <c r="L1548" s="25"/>
      <c r="M1548" s="25"/>
      <c r="N1548" s="25"/>
      <c r="O1548" s="25"/>
      <c r="P1548" s="25"/>
    </row>
    <row r="1549" spans="1:16" ht="16.5" thickBot="1">
      <c r="A1549" s="25"/>
      <c r="B1549" s="25"/>
      <c r="C1549" s="197"/>
      <c r="D1549" s="25"/>
      <c r="E1549" s="202"/>
      <c r="F1549" s="25"/>
      <c r="G1549" s="203"/>
      <c r="H1549" s="25"/>
      <c r="I1549" s="25"/>
      <c r="J1549" s="25"/>
      <c r="L1549" s="25"/>
      <c r="M1549" s="25"/>
      <c r="N1549" s="25"/>
      <c r="O1549" s="25"/>
      <c r="P1549" s="25"/>
    </row>
    <row r="1550" spans="1:16" ht="16.5" thickBot="1">
      <c r="A1550" s="25"/>
      <c r="B1550" s="25"/>
      <c r="C1550" s="197"/>
      <c r="D1550" s="25"/>
      <c r="E1550" s="202"/>
      <c r="F1550" s="25"/>
      <c r="G1550" s="203"/>
      <c r="H1550" s="25"/>
      <c r="I1550" s="25"/>
      <c r="J1550" s="25"/>
      <c r="L1550" s="25"/>
      <c r="M1550" s="25"/>
      <c r="N1550" s="25"/>
      <c r="O1550" s="25"/>
      <c r="P1550" s="25"/>
    </row>
    <row r="1551" spans="1:16" ht="16.5" thickBot="1">
      <c r="A1551" s="25"/>
      <c r="B1551" s="25"/>
      <c r="C1551" s="197"/>
      <c r="D1551" s="25"/>
      <c r="E1551" s="202"/>
      <c r="F1551" s="25"/>
      <c r="G1551" s="203"/>
      <c r="H1551" s="25"/>
      <c r="I1551" s="25"/>
      <c r="J1551" s="25"/>
      <c r="L1551" s="25"/>
      <c r="M1551" s="25"/>
      <c r="N1551" s="25"/>
      <c r="O1551" s="25"/>
      <c r="P1551" s="25"/>
    </row>
    <row r="1552" spans="1:16" ht="16.5" thickBot="1">
      <c r="A1552" s="25"/>
      <c r="B1552" s="25"/>
      <c r="C1552" s="197"/>
      <c r="D1552" s="25"/>
      <c r="E1552" s="202"/>
      <c r="F1552" s="25"/>
      <c r="G1552" s="203"/>
      <c r="H1552" s="25"/>
      <c r="I1552" s="25"/>
      <c r="J1552" s="25"/>
      <c r="L1552" s="25"/>
      <c r="M1552" s="25"/>
      <c r="N1552" s="25"/>
      <c r="O1552" s="25"/>
      <c r="P1552" s="25"/>
    </row>
    <row r="1553" spans="1:16" ht="16.5" thickBot="1">
      <c r="A1553" s="25"/>
      <c r="B1553" s="25"/>
      <c r="C1553" s="197"/>
      <c r="D1553" s="25"/>
      <c r="E1553" s="202"/>
      <c r="F1553" s="25"/>
      <c r="G1553" s="203"/>
      <c r="H1553" s="25"/>
      <c r="I1553" s="25"/>
      <c r="J1553" s="25"/>
      <c r="L1553" s="25"/>
      <c r="M1553" s="25"/>
      <c r="N1553" s="25"/>
      <c r="O1553" s="25"/>
      <c r="P1553" s="25"/>
    </row>
    <row r="1554" spans="1:16" ht="16.5" thickBot="1">
      <c r="A1554" s="25"/>
      <c r="B1554" s="25"/>
      <c r="C1554" s="197"/>
      <c r="D1554" s="25"/>
      <c r="E1554" s="202"/>
      <c r="F1554" s="25"/>
      <c r="G1554" s="203"/>
      <c r="H1554" s="25"/>
      <c r="I1554" s="25"/>
      <c r="J1554" s="25"/>
      <c r="L1554" s="25"/>
      <c r="M1554" s="25"/>
      <c r="N1554" s="25"/>
      <c r="O1554" s="25"/>
      <c r="P1554" s="25"/>
    </row>
    <row r="1555" spans="1:16" ht="16.5" thickBot="1">
      <c r="A1555" s="25"/>
      <c r="B1555" s="25"/>
      <c r="C1555" s="197"/>
      <c r="D1555" s="25"/>
      <c r="E1555" s="202"/>
      <c r="F1555" s="25"/>
      <c r="G1555" s="203"/>
      <c r="H1555" s="25"/>
      <c r="I1555" s="25"/>
      <c r="J1555" s="25"/>
      <c r="L1555" s="25"/>
      <c r="M1555" s="25"/>
      <c r="N1555" s="25"/>
      <c r="O1555" s="25"/>
      <c r="P1555" s="25"/>
    </row>
    <row r="1556" spans="1:16" ht="16.5" thickBot="1">
      <c r="A1556" s="25"/>
      <c r="B1556" s="25"/>
      <c r="C1556" s="197"/>
      <c r="D1556" s="25"/>
      <c r="E1556" s="202"/>
      <c r="F1556" s="25"/>
      <c r="G1556" s="203"/>
      <c r="H1556" s="25"/>
      <c r="I1556" s="25"/>
      <c r="J1556" s="25"/>
      <c r="L1556" s="25"/>
      <c r="M1556" s="25"/>
      <c r="N1556" s="25"/>
      <c r="O1556" s="25"/>
      <c r="P1556" s="25"/>
    </row>
    <row r="1557" spans="1:16" ht="16.5" thickBot="1">
      <c r="A1557" s="25"/>
      <c r="B1557" s="25"/>
      <c r="C1557" s="197"/>
      <c r="D1557" s="25"/>
      <c r="E1557" s="202"/>
      <c r="F1557" s="25"/>
      <c r="G1557" s="203"/>
      <c r="H1557" s="25"/>
      <c r="I1557" s="25"/>
      <c r="J1557" s="25"/>
      <c r="L1557" s="25"/>
      <c r="M1557" s="25"/>
      <c r="N1557" s="25"/>
      <c r="O1557" s="25"/>
      <c r="P1557" s="25"/>
    </row>
    <row r="1558" spans="1:16" ht="16.5" thickBot="1">
      <c r="A1558" s="25"/>
      <c r="B1558" s="25"/>
      <c r="C1558" s="197"/>
      <c r="D1558" s="25"/>
      <c r="E1558" s="202"/>
      <c r="F1558" s="25"/>
      <c r="G1558" s="203"/>
      <c r="H1558" s="25"/>
      <c r="I1558" s="25"/>
      <c r="J1558" s="25"/>
      <c r="L1558" s="25"/>
      <c r="M1558" s="25"/>
      <c r="N1558" s="25"/>
      <c r="O1558" s="25"/>
      <c r="P1558" s="25"/>
    </row>
    <row r="1559" spans="1:16" ht="16.5" thickBot="1">
      <c r="A1559" s="25"/>
      <c r="B1559" s="25"/>
      <c r="C1559" s="197"/>
      <c r="D1559" s="25"/>
      <c r="E1559" s="202"/>
      <c r="F1559" s="25"/>
      <c r="G1559" s="203"/>
      <c r="H1559" s="25"/>
      <c r="I1559" s="25"/>
      <c r="J1559" s="25"/>
      <c r="L1559" s="25"/>
      <c r="M1559" s="25"/>
      <c r="N1559" s="25"/>
      <c r="O1559" s="25"/>
      <c r="P1559" s="25"/>
    </row>
    <row r="1560" spans="1:16" ht="16.5" thickBot="1">
      <c r="A1560" s="25"/>
      <c r="B1560" s="25"/>
      <c r="C1560" s="197"/>
      <c r="D1560" s="25"/>
      <c r="E1560" s="202"/>
      <c r="F1560" s="25"/>
      <c r="G1560" s="203"/>
      <c r="H1560" s="25"/>
      <c r="I1560" s="25"/>
      <c r="J1560" s="25"/>
      <c r="L1560" s="25"/>
      <c r="M1560" s="25"/>
      <c r="N1560" s="25"/>
      <c r="O1560" s="25"/>
      <c r="P1560" s="25"/>
    </row>
    <row r="1561" spans="1:16" ht="16.5" thickBot="1">
      <c r="A1561" s="25"/>
      <c r="B1561" s="25"/>
      <c r="C1561" s="197"/>
      <c r="D1561" s="25"/>
      <c r="E1561" s="202"/>
      <c r="F1561" s="25"/>
      <c r="G1561" s="203"/>
      <c r="H1561" s="25"/>
      <c r="I1561" s="25"/>
      <c r="J1561" s="25"/>
      <c r="L1561" s="25"/>
      <c r="M1561" s="25"/>
      <c r="N1561" s="25"/>
      <c r="O1561" s="25"/>
      <c r="P1561" s="25"/>
    </row>
    <row r="1562" spans="1:16" ht="16.5" thickBot="1">
      <c r="A1562" s="25"/>
      <c r="B1562" s="25"/>
      <c r="C1562" s="197"/>
      <c r="D1562" s="25"/>
      <c r="E1562" s="202"/>
      <c r="F1562" s="25"/>
      <c r="G1562" s="203"/>
      <c r="H1562" s="25"/>
      <c r="I1562" s="25"/>
      <c r="J1562" s="25"/>
      <c r="L1562" s="25"/>
      <c r="M1562" s="25"/>
      <c r="N1562" s="25"/>
      <c r="O1562" s="25"/>
      <c r="P1562" s="25"/>
    </row>
    <row r="1563" spans="1:16" ht="16.5" thickBot="1">
      <c r="A1563" s="25"/>
      <c r="B1563" s="25"/>
      <c r="C1563" s="197"/>
      <c r="D1563" s="25"/>
      <c r="E1563" s="202"/>
      <c r="F1563" s="25"/>
      <c r="G1563" s="203"/>
      <c r="H1563" s="25"/>
      <c r="I1563" s="25"/>
      <c r="J1563" s="25"/>
      <c r="L1563" s="25"/>
      <c r="M1563" s="25"/>
      <c r="N1563" s="25"/>
      <c r="O1563" s="25"/>
      <c r="P1563" s="25"/>
    </row>
    <row r="1564" spans="1:16" ht="16.5" thickBot="1">
      <c r="A1564" s="25"/>
      <c r="B1564" s="25"/>
      <c r="C1564" s="197"/>
      <c r="D1564" s="25"/>
      <c r="E1564" s="202"/>
      <c r="F1564" s="25"/>
      <c r="G1564" s="203"/>
      <c r="H1564" s="25"/>
      <c r="I1564" s="25"/>
      <c r="J1564" s="25"/>
      <c r="L1564" s="25"/>
      <c r="M1564" s="25"/>
      <c r="N1564" s="25"/>
      <c r="O1564" s="25"/>
      <c r="P1564" s="25"/>
    </row>
    <row r="1565" spans="1:16" ht="16.5" thickBot="1">
      <c r="A1565" s="25"/>
      <c r="B1565" s="25"/>
      <c r="C1565" s="197"/>
      <c r="D1565" s="25"/>
      <c r="E1565" s="202"/>
      <c r="F1565" s="25"/>
      <c r="G1565" s="203"/>
      <c r="H1565" s="25"/>
      <c r="I1565" s="25"/>
      <c r="J1565" s="25"/>
      <c r="L1565" s="25"/>
      <c r="M1565" s="25"/>
      <c r="N1565" s="25"/>
      <c r="O1565" s="25"/>
      <c r="P1565" s="25"/>
    </row>
    <row r="1566" spans="1:16" ht="16.5" thickBot="1">
      <c r="A1566" s="25"/>
      <c r="B1566" s="25"/>
      <c r="C1566" s="197"/>
      <c r="D1566" s="25"/>
      <c r="E1566" s="202"/>
      <c r="F1566" s="25"/>
      <c r="G1566" s="203"/>
      <c r="H1566" s="25"/>
      <c r="I1566" s="25"/>
      <c r="J1566" s="25"/>
      <c r="L1566" s="25"/>
      <c r="M1566" s="25"/>
      <c r="N1566" s="25"/>
      <c r="O1566" s="25"/>
      <c r="P1566" s="25"/>
    </row>
    <row r="1567" spans="1:16" ht="16.5" thickBot="1">
      <c r="A1567" s="25"/>
      <c r="B1567" s="25"/>
      <c r="C1567" s="197"/>
      <c r="D1567" s="25"/>
      <c r="E1567" s="202"/>
      <c r="F1567" s="25"/>
      <c r="G1567" s="203"/>
      <c r="H1567" s="25"/>
      <c r="I1567" s="25"/>
      <c r="J1567" s="25"/>
      <c r="L1567" s="25"/>
      <c r="M1567" s="25"/>
      <c r="N1567" s="25"/>
      <c r="O1567" s="25"/>
      <c r="P1567" s="25"/>
    </row>
    <row r="1568" spans="1:16" ht="16.5" thickBot="1">
      <c r="A1568" s="25"/>
      <c r="B1568" s="25"/>
      <c r="C1568" s="197"/>
      <c r="D1568" s="25"/>
      <c r="E1568" s="202"/>
      <c r="F1568" s="25"/>
      <c r="G1568" s="203"/>
      <c r="H1568" s="25"/>
      <c r="I1568" s="25"/>
      <c r="J1568" s="25"/>
      <c r="L1568" s="25"/>
      <c r="M1568" s="25"/>
      <c r="N1568" s="25"/>
      <c r="O1568" s="25"/>
      <c r="P1568" s="25"/>
    </row>
    <row r="1569" spans="1:16" ht="16.5" thickBot="1">
      <c r="A1569" s="25"/>
      <c r="B1569" s="25"/>
      <c r="C1569" s="197"/>
      <c r="D1569" s="25"/>
      <c r="E1569" s="202"/>
      <c r="F1569" s="25"/>
      <c r="G1569" s="203"/>
      <c r="H1569" s="25"/>
      <c r="I1569" s="25"/>
      <c r="J1569" s="25"/>
      <c r="L1569" s="25"/>
      <c r="M1569" s="25"/>
      <c r="N1569" s="25"/>
      <c r="O1569" s="25"/>
      <c r="P1569" s="25"/>
    </row>
    <row r="1570" spans="1:16" ht="16.5" thickBot="1">
      <c r="A1570" s="25"/>
      <c r="B1570" s="25"/>
      <c r="C1570" s="197"/>
      <c r="D1570" s="25"/>
      <c r="E1570" s="202"/>
      <c r="F1570" s="25"/>
      <c r="G1570" s="203"/>
      <c r="H1570" s="25"/>
      <c r="I1570" s="25"/>
      <c r="J1570" s="25"/>
      <c r="L1570" s="25"/>
      <c r="M1570" s="25"/>
      <c r="N1570" s="25"/>
      <c r="O1570" s="25"/>
      <c r="P1570" s="25"/>
    </row>
    <row r="1571" spans="1:16" ht="16.5" thickBot="1">
      <c r="A1571" s="25"/>
      <c r="B1571" s="25"/>
      <c r="C1571" s="197"/>
      <c r="D1571" s="25"/>
      <c r="E1571" s="202"/>
      <c r="F1571" s="25"/>
      <c r="G1571" s="203"/>
      <c r="H1571" s="25"/>
      <c r="I1571" s="25"/>
      <c r="J1571" s="25"/>
      <c r="L1571" s="25"/>
      <c r="M1571" s="25"/>
      <c r="N1571" s="25"/>
      <c r="O1571" s="25"/>
      <c r="P1571" s="25"/>
    </row>
    <row r="1572" spans="1:16" ht="16.5" thickBot="1">
      <c r="A1572" s="25"/>
      <c r="B1572" s="25"/>
      <c r="C1572" s="197"/>
      <c r="D1572" s="25"/>
      <c r="E1572" s="202"/>
      <c r="F1572" s="25"/>
      <c r="G1572" s="203"/>
      <c r="H1572" s="25"/>
      <c r="I1572" s="25"/>
      <c r="J1572" s="25"/>
      <c r="L1572" s="25"/>
      <c r="M1572" s="25"/>
      <c r="N1572" s="25"/>
      <c r="O1572" s="25"/>
      <c r="P1572" s="25"/>
    </row>
    <row r="1573" spans="1:16" ht="16.5" thickBot="1">
      <c r="A1573" s="25"/>
      <c r="B1573" s="25"/>
      <c r="C1573" s="197"/>
      <c r="D1573" s="25"/>
      <c r="E1573" s="202"/>
      <c r="F1573" s="25"/>
      <c r="G1573" s="203"/>
      <c r="H1573" s="25"/>
      <c r="I1573" s="25"/>
      <c r="J1573" s="25"/>
      <c r="L1573" s="25"/>
      <c r="M1573" s="25"/>
      <c r="N1573" s="25"/>
      <c r="O1573" s="25"/>
      <c r="P1573" s="25"/>
    </row>
    <row r="1574" spans="1:16" ht="16.5" thickBot="1">
      <c r="A1574" s="25"/>
      <c r="B1574" s="25"/>
      <c r="C1574" s="197"/>
      <c r="D1574" s="25"/>
      <c r="E1574" s="202"/>
      <c r="F1574" s="25"/>
      <c r="G1574" s="203"/>
      <c r="H1574" s="25"/>
      <c r="I1574" s="25"/>
      <c r="J1574" s="25"/>
      <c r="L1574" s="25"/>
      <c r="M1574" s="25"/>
      <c r="N1574" s="25"/>
      <c r="O1574" s="25"/>
      <c r="P1574" s="25"/>
    </row>
    <row r="1575" spans="1:16" ht="16.5" thickBot="1">
      <c r="A1575" s="25"/>
      <c r="B1575" s="25"/>
      <c r="C1575" s="197"/>
      <c r="D1575" s="25"/>
      <c r="E1575" s="202"/>
      <c r="F1575" s="25"/>
      <c r="G1575" s="203"/>
      <c r="H1575" s="25"/>
      <c r="I1575" s="25"/>
      <c r="J1575" s="25"/>
      <c r="L1575" s="25"/>
      <c r="M1575" s="25"/>
      <c r="N1575" s="25"/>
      <c r="O1575" s="25"/>
      <c r="P1575" s="25"/>
    </row>
    <row r="1576" spans="1:16" ht="16.5" thickBot="1">
      <c r="A1576" s="25"/>
      <c r="B1576" s="25"/>
      <c r="C1576" s="197"/>
      <c r="D1576" s="25"/>
      <c r="E1576" s="202"/>
      <c r="F1576" s="25"/>
      <c r="G1576" s="203"/>
      <c r="H1576" s="25"/>
      <c r="I1576" s="25"/>
      <c r="J1576" s="25"/>
      <c r="L1576" s="25"/>
      <c r="M1576" s="25"/>
      <c r="N1576" s="25"/>
      <c r="O1576" s="25"/>
      <c r="P1576" s="25"/>
    </row>
    <row r="1577" spans="1:16" ht="16.5" thickBot="1">
      <c r="A1577" s="25"/>
      <c r="B1577" s="25"/>
      <c r="C1577" s="197"/>
      <c r="D1577" s="25"/>
      <c r="E1577" s="202"/>
      <c r="F1577" s="25"/>
      <c r="G1577" s="203"/>
      <c r="H1577" s="25"/>
      <c r="I1577" s="25"/>
      <c r="J1577" s="25"/>
      <c r="L1577" s="25"/>
      <c r="M1577" s="25"/>
      <c r="N1577" s="25"/>
      <c r="O1577" s="25"/>
      <c r="P1577" s="25"/>
    </row>
    <row r="1578" spans="1:16" ht="16.5" thickBot="1">
      <c r="A1578" s="25"/>
      <c r="B1578" s="25"/>
      <c r="C1578" s="197"/>
      <c r="D1578" s="25"/>
      <c r="E1578" s="202"/>
      <c r="F1578" s="25"/>
      <c r="G1578" s="203"/>
      <c r="H1578" s="25"/>
      <c r="I1578" s="25"/>
      <c r="J1578" s="25"/>
      <c r="L1578" s="25"/>
      <c r="M1578" s="25"/>
      <c r="N1578" s="25"/>
      <c r="O1578" s="25"/>
      <c r="P1578" s="25"/>
    </row>
    <row r="1579" spans="1:16" ht="16.5" thickBot="1">
      <c r="A1579" s="25"/>
      <c r="B1579" s="25"/>
      <c r="C1579" s="197"/>
      <c r="D1579" s="25"/>
      <c r="E1579" s="202"/>
      <c r="F1579" s="25"/>
      <c r="G1579" s="203"/>
      <c r="H1579" s="25"/>
      <c r="I1579" s="25"/>
      <c r="J1579" s="25"/>
      <c r="L1579" s="25"/>
      <c r="M1579" s="25"/>
      <c r="N1579" s="25"/>
      <c r="O1579" s="25"/>
      <c r="P1579" s="25"/>
    </row>
    <row r="1580" spans="1:16" ht="16.5" thickBot="1">
      <c r="A1580" s="25"/>
      <c r="B1580" s="25"/>
      <c r="C1580" s="197"/>
      <c r="D1580" s="25"/>
      <c r="E1580" s="202"/>
      <c r="F1580" s="25"/>
      <c r="G1580" s="203"/>
      <c r="H1580" s="25"/>
      <c r="I1580" s="25"/>
      <c r="J1580" s="25"/>
      <c r="L1580" s="25"/>
      <c r="M1580" s="25"/>
      <c r="N1580" s="25"/>
      <c r="O1580" s="25"/>
      <c r="P1580" s="25"/>
    </row>
    <row r="1581" spans="1:16" ht="16.5" thickBot="1">
      <c r="A1581" s="25"/>
      <c r="B1581" s="25"/>
      <c r="C1581" s="197"/>
      <c r="D1581" s="25"/>
      <c r="E1581" s="202"/>
      <c r="F1581" s="25"/>
      <c r="G1581" s="203"/>
      <c r="H1581" s="25"/>
      <c r="I1581" s="25"/>
      <c r="J1581" s="25"/>
      <c r="L1581" s="25"/>
      <c r="M1581" s="25"/>
      <c r="N1581" s="25"/>
      <c r="O1581" s="25"/>
      <c r="P1581" s="25"/>
    </row>
    <row r="1582" spans="1:16" ht="16.5" thickBot="1">
      <c r="A1582" s="25"/>
      <c r="B1582" s="25"/>
      <c r="C1582" s="197"/>
      <c r="D1582" s="25"/>
      <c r="E1582" s="202"/>
      <c r="F1582" s="25"/>
      <c r="G1582" s="203"/>
      <c r="H1582" s="25"/>
      <c r="I1582" s="25"/>
      <c r="J1582" s="25"/>
      <c r="L1582" s="25"/>
      <c r="M1582" s="25"/>
      <c r="N1582" s="25"/>
      <c r="O1582" s="25"/>
      <c r="P1582" s="25"/>
    </row>
    <row r="1583" spans="1:16" ht="16.5" thickBot="1">
      <c r="A1583" s="25"/>
      <c r="B1583" s="25"/>
      <c r="C1583" s="197"/>
      <c r="D1583" s="25"/>
      <c r="E1583" s="202"/>
      <c r="F1583" s="25"/>
      <c r="G1583" s="203"/>
      <c r="H1583" s="25"/>
      <c r="I1583" s="25"/>
      <c r="J1583" s="25"/>
      <c r="L1583" s="25"/>
      <c r="M1583" s="25"/>
      <c r="N1583" s="25"/>
      <c r="O1583" s="25"/>
      <c r="P1583" s="25"/>
    </row>
    <row r="1584" spans="1:16" ht="16.5" thickBot="1">
      <c r="A1584" s="25"/>
      <c r="B1584" s="25"/>
      <c r="C1584" s="197"/>
      <c r="D1584" s="25"/>
      <c r="E1584" s="202"/>
      <c r="F1584" s="25"/>
      <c r="G1584" s="203"/>
      <c r="H1584" s="25"/>
      <c r="I1584" s="25"/>
      <c r="J1584" s="25"/>
      <c r="L1584" s="25"/>
      <c r="M1584" s="25"/>
      <c r="N1584" s="25"/>
      <c r="O1584" s="25"/>
      <c r="P1584" s="25"/>
    </row>
    <row r="1585" spans="1:16" ht="16.5" thickBot="1">
      <c r="A1585" s="25"/>
      <c r="B1585" s="25"/>
      <c r="C1585" s="197"/>
      <c r="D1585" s="25"/>
      <c r="E1585" s="202"/>
      <c r="F1585" s="25"/>
      <c r="G1585" s="203"/>
      <c r="H1585" s="25"/>
      <c r="I1585" s="25"/>
      <c r="J1585" s="25"/>
      <c r="L1585" s="25"/>
      <c r="M1585" s="25"/>
      <c r="N1585" s="25"/>
      <c r="O1585" s="25"/>
      <c r="P1585" s="25"/>
    </row>
    <row r="1586" spans="1:16" ht="16.5" thickBot="1">
      <c r="A1586" s="25"/>
      <c r="B1586" s="25"/>
      <c r="C1586" s="197"/>
      <c r="D1586" s="25"/>
      <c r="E1586" s="202"/>
      <c r="F1586" s="25"/>
      <c r="G1586" s="203"/>
      <c r="H1586" s="25"/>
      <c r="I1586" s="25"/>
      <c r="J1586" s="25"/>
      <c r="L1586" s="25"/>
      <c r="M1586" s="25"/>
      <c r="N1586" s="25"/>
      <c r="O1586" s="25"/>
      <c r="P1586" s="25"/>
    </row>
    <row r="1587" spans="1:16" ht="16.5" thickBot="1">
      <c r="A1587" s="25"/>
      <c r="B1587" s="25"/>
      <c r="C1587" s="197"/>
      <c r="D1587" s="25"/>
      <c r="E1587" s="202"/>
      <c r="F1587" s="25"/>
      <c r="G1587" s="203"/>
      <c r="H1587" s="25"/>
      <c r="I1587" s="25"/>
      <c r="J1587" s="25"/>
      <c r="L1587" s="25"/>
      <c r="M1587" s="25"/>
      <c r="N1587" s="25"/>
      <c r="O1587" s="25"/>
      <c r="P1587" s="25"/>
    </row>
    <row r="1588" spans="1:16" ht="16.5" thickBot="1">
      <c r="A1588" s="25"/>
      <c r="B1588" s="25"/>
      <c r="C1588" s="197"/>
      <c r="D1588" s="25"/>
      <c r="E1588" s="202"/>
      <c r="F1588" s="25"/>
      <c r="G1588" s="203"/>
      <c r="H1588" s="25"/>
      <c r="I1588" s="25"/>
      <c r="J1588" s="25"/>
      <c r="L1588" s="25"/>
      <c r="M1588" s="25"/>
      <c r="N1588" s="25"/>
      <c r="O1588" s="25"/>
      <c r="P1588" s="25"/>
    </row>
    <row r="1589" spans="1:16" ht="16.5" thickBot="1">
      <c r="A1589" s="25"/>
      <c r="B1589" s="25"/>
      <c r="C1589" s="197"/>
      <c r="D1589" s="25"/>
      <c r="E1589" s="202"/>
      <c r="F1589" s="25"/>
      <c r="G1589" s="203"/>
      <c r="H1589" s="25"/>
      <c r="I1589" s="25"/>
      <c r="J1589" s="25"/>
      <c r="L1589" s="25"/>
      <c r="M1589" s="25"/>
      <c r="N1589" s="25"/>
      <c r="O1589" s="25"/>
      <c r="P1589" s="25"/>
    </row>
    <row r="1590" spans="1:16" ht="16.5" thickBot="1">
      <c r="A1590" s="25"/>
      <c r="B1590" s="25"/>
      <c r="C1590" s="197"/>
      <c r="D1590" s="25"/>
      <c r="E1590" s="202"/>
      <c r="F1590" s="25"/>
      <c r="G1590" s="203"/>
      <c r="H1590" s="25"/>
      <c r="I1590" s="25"/>
      <c r="J1590" s="25"/>
      <c r="L1590" s="25"/>
      <c r="M1590" s="25"/>
      <c r="N1590" s="25"/>
      <c r="O1590" s="25"/>
      <c r="P1590" s="25"/>
    </row>
    <row r="1591" spans="1:16" ht="16.5" thickBot="1">
      <c r="A1591" s="25"/>
      <c r="B1591" s="25"/>
      <c r="C1591" s="197"/>
      <c r="D1591" s="25"/>
      <c r="E1591" s="202"/>
      <c r="F1591" s="25"/>
      <c r="G1591" s="203"/>
      <c r="H1591" s="25"/>
      <c r="I1591" s="25"/>
      <c r="J1591" s="25"/>
      <c r="L1591" s="25"/>
      <c r="M1591" s="25"/>
      <c r="N1591" s="25"/>
      <c r="O1591" s="25"/>
      <c r="P1591" s="25"/>
    </row>
    <row r="1592" spans="1:16" ht="16.5" thickBot="1">
      <c r="A1592" s="25"/>
      <c r="B1592" s="25"/>
      <c r="C1592" s="197"/>
      <c r="D1592" s="25"/>
      <c r="E1592" s="202"/>
      <c r="F1592" s="25"/>
      <c r="G1592" s="203"/>
      <c r="H1592" s="25"/>
      <c r="I1592" s="25"/>
      <c r="J1592" s="25"/>
      <c r="L1592" s="25"/>
      <c r="M1592" s="25"/>
      <c r="N1592" s="25"/>
      <c r="O1592" s="25"/>
      <c r="P1592" s="25"/>
    </row>
    <row r="1593" spans="1:16" ht="16.5" thickBot="1">
      <c r="A1593" s="25"/>
      <c r="B1593" s="25"/>
      <c r="C1593" s="197"/>
      <c r="D1593" s="25"/>
      <c r="E1593" s="202"/>
      <c r="F1593" s="25"/>
      <c r="G1593" s="203"/>
      <c r="H1593" s="25"/>
      <c r="I1593" s="25"/>
      <c r="J1593" s="25"/>
      <c r="L1593" s="25"/>
      <c r="M1593" s="25"/>
      <c r="N1593" s="25"/>
      <c r="O1593" s="25"/>
      <c r="P1593" s="25"/>
    </row>
    <row r="1594" spans="1:16" ht="16.5" thickBot="1">
      <c r="A1594" s="25"/>
      <c r="B1594" s="25"/>
      <c r="C1594" s="197"/>
      <c r="D1594" s="25"/>
      <c r="E1594" s="202"/>
      <c r="F1594" s="25"/>
      <c r="G1594" s="203"/>
      <c r="H1594" s="25"/>
      <c r="I1594" s="25"/>
      <c r="J1594" s="25"/>
      <c r="L1594" s="25"/>
      <c r="M1594" s="25"/>
      <c r="N1594" s="25"/>
      <c r="O1594" s="25"/>
      <c r="P1594" s="25"/>
    </row>
    <row r="1595" spans="1:16" ht="16.5" thickBot="1">
      <c r="A1595" s="25"/>
      <c r="B1595" s="25"/>
      <c r="C1595" s="197"/>
      <c r="D1595" s="25"/>
      <c r="E1595" s="202"/>
      <c r="F1595" s="25"/>
      <c r="G1595" s="203"/>
      <c r="H1595" s="25"/>
      <c r="I1595" s="25"/>
      <c r="J1595" s="25"/>
      <c r="L1595" s="25"/>
      <c r="M1595" s="25"/>
      <c r="N1595" s="25"/>
      <c r="O1595" s="25"/>
      <c r="P1595" s="25"/>
    </row>
    <row r="1596" spans="1:16" ht="16.5" thickBot="1">
      <c r="A1596" s="25"/>
      <c r="B1596" s="25"/>
      <c r="C1596" s="197"/>
      <c r="D1596" s="25"/>
      <c r="E1596" s="202"/>
      <c r="F1596" s="25"/>
      <c r="G1596" s="203"/>
      <c r="H1596" s="25"/>
      <c r="I1596" s="25"/>
      <c r="J1596" s="25"/>
      <c r="L1596" s="25"/>
      <c r="M1596" s="25"/>
      <c r="N1596" s="25"/>
      <c r="O1596" s="25"/>
      <c r="P1596" s="25"/>
    </row>
    <row r="1597" spans="1:16" ht="16.5" thickBot="1">
      <c r="A1597" s="25"/>
      <c r="B1597" s="25"/>
      <c r="C1597" s="197"/>
      <c r="D1597" s="25"/>
      <c r="E1597" s="202"/>
      <c r="F1597" s="25"/>
      <c r="G1597" s="203"/>
      <c r="H1597" s="25"/>
      <c r="I1597" s="25"/>
      <c r="J1597" s="25"/>
      <c r="L1597" s="25"/>
      <c r="M1597" s="25"/>
      <c r="N1597" s="25"/>
      <c r="O1597" s="25"/>
      <c r="P1597" s="25"/>
    </row>
    <row r="1598" spans="1:16" ht="16.5" thickBot="1">
      <c r="A1598" s="25"/>
      <c r="B1598" s="25"/>
      <c r="C1598" s="197"/>
      <c r="D1598" s="25"/>
      <c r="E1598" s="202"/>
      <c r="F1598" s="25"/>
      <c r="G1598" s="203"/>
      <c r="H1598" s="25"/>
      <c r="I1598" s="25"/>
      <c r="J1598" s="25"/>
      <c r="L1598" s="25"/>
      <c r="M1598" s="25"/>
      <c r="N1598" s="25"/>
      <c r="O1598" s="25"/>
      <c r="P1598" s="25"/>
    </row>
    <row r="1599" spans="1:16" ht="16.5" thickBot="1">
      <c r="A1599" s="25"/>
      <c r="B1599" s="25"/>
      <c r="C1599" s="197"/>
      <c r="D1599" s="25"/>
      <c r="E1599" s="202"/>
      <c r="F1599" s="25"/>
      <c r="G1599" s="203"/>
      <c r="H1599" s="25"/>
      <c r="I1599" s="25"/>
      <c r="J1599" s="25"/>
      <c r="L1599" s="25"/>
      <c r="M1599" s="25"/>
      <c r="N1599" s="25"/>
      <c r="O1599" s="25"/>
      <c r="P1599" s="25"/>
    </row>
    <row r="1600" spans="1:16" ht="16.5" thickBot="1">
      <c r="A1600" s="25"/>
      <c r="B1600" s="25"/>
      <c r="C1600" s="197"/>
      <c r="D1600" s="25"/>
      <c r="E1600" s="202"/>
      <c r="F1600" s="25"/>
      <c r="G1600" s="203"/>
      <c r="H1600" s="25"/>
      <c r="I1600" s="25"/>
      <c r="J1600" s="25"/>
      <c r="L1600" s="25"/>
      <c r="M1600" s="25"/>
      <c r="N1600" s="25"/>
      <c r="O1600" s="25"/>
      <c r="P1600" s="25"/>
    </row>
    <row r="1601" spans="1:16" ht="16.5" thickBot="1">
      <c r="A1601" s="25"/>
      <c r="B1601" s="25"/>
      <c r="C1601" s="197"/>
      <c r="D1601" s="25"/>
      <c r="E1601" s="202"/>
      <c r="F1601" s="25"/>
      <c r="G1601" s="203"/>
      <c r="H1601" s="25"/>
      <c r="I1601" s="25"/>
      <c r="J1601" s="25"/>
      <c r="L1601" s="25"/>
      <c r="M1601" s="25"/>
      <c r="N1601" s="25"/>
      <c r="O1601" s="25"/>
      <c r="P1601" s="25"/>
    </row>
    <row r="1602" spans="1:16" ht="16.5" thickBot="1">
      <c r="A1602" s="25"/>
      <c r="B1602" s="25"/>
      <c r="C1602" s="197"/>
      <c r="D1602" s="25"/>
      <c r="E1602" s="202"/>
      <c r="F1602" s="25"/>
      <c r="G1602" s="203"/>
      <c r="H1602" s="25"/>
      <c r="I1602" s="25"/>
      <c r="J1602" s="25"/>
      <c r="L1602" s="25"/>
      <c r="M1602" s="25"/>
      <c r="N1602" s="25"/>
      <c r="O1602" s="25"/>
      <c r="P1602" s="25"/>
    </row>
    <row r="1603" spans="1:16" ht="16.5" thickBot="1">
      <c r="A1603" s="25"/>
      <c r="B1603" s="25"/>
      <c r="C1603" s="197"/>
      <c r="D1603" s="25"/>
      <c r="E1603" s="202"/>
      <c r="F1603" s="25"/>
      <c r="G1603" s="203"/>
      <c r="H1603" s="25"/>
      <c r="I1603" s="25"/>
      <c r="J1603" s="25"/>
      <c r="L1603" s="25"/>
      <c r="M1603" s="25"/>
      <c r="N1603" s="25"/>
      <c r="O1603" s="25"/>
      <c r="P1603" s="25"/>
    </row>
    <row r="1604" spans="1:16" ht="16.5" thickBot="1">
      <c r="A1604" s="25"/>
      <c r="B1604" s="25"/>
      <c r="C1604" s="197"/>
      <c r="D1604" s="25"/>
      <c r="E1604" s="202"/>
      <c r="F1604" s="25"/>
      <c r="G1604" s="203"/>
      <c r="H1604" s="25"/>
      <c r="I1604" s="25"/>
      <c r="J1604" s="25"/>
      <c r="L1604" s="25"/>
      <c r="M1604" s="25"/>
      <c r="N1604" s="25"/>
      <c r="O1604" s="25"/>
      <c r="P1604" s="25"/>
    </row>
    <row r="1605" spans="1:16" ht="16.5" thickBot="1">
      <c r="A1605" s="25"/>
      <c r="B1605" s="25"/>
      <c r="C1605" s="197"/>
      <c r="D1605" s="25"/>
      <c r="E1605" s="202"/>
      <c r="F1605" s="25"/>
      <c r="G1605" s="203"/>
      <c r="H1605" s="25"/>
      <c r="I1605" s="25"/>
      <c r="J1605" s="25"/>
      <c r="L1605" s="25"/>
      <c r="M1605" s="25"/>
      <c r="N1605" s="25"/>
      <c r="O1605" s="25"/>
      <c r="P1605" s="25"/>
    </row>
    <row r="1606" spans="1:16" ht="16.5" thickBot="1">
      <c r="A1606" s="25"/>
      <c r="B1606" s="25"/>
      <c r="C1606" s="197"/>
      <c r="D1606" s="25"/>
      <c r="E1606" s="202"/>
      <c r="F1606" s="25"/>
      <c r="G1606" s="203"/>
      <c r="H1606" s="25"/>
      <c r="I1606" s="25"/>
      <c r="J1606" s="25"/>
      <c r="L1606" s="25"/>
      <c r="M1606" s="25"/>
      <c r="N1606" s="25"/>
      <c r="O1606" s="25"/>
      <c r="P1606" s="25"/>
    </row>
    <row r="1607" spans="1:16" ht="16.5" thickBot="1">
      <c r="A1607" s="25"/>
      <c r="B1607" s="25"/>
      <c r="C1607" s="197"/>
      <c r="D1607" s="25"/>
      <c r="E1607" s="202"/>
      <c r="F1607" s="25"/>
      <c r="G1607" s="203"/>
      <c r="H1607" s="25"/>
      <c r="I1607" s="25"/>
      <c r="J1607" s="25"/>
      <c r="L1607" s="25"/>
      <c r="M1607" s="25"/>
      <c r="N1607" s="25"/>
      <c r="O1607" s="25"/>
      <c r="P1607" s="25"/>
    </row>
    <row r="1608" spans="1:16" ht="16.5" thickBot="1">
      <c r="A1608" s="25"/>
      <c r="B1608" s="25"/>
      <c r="C1608" s="197"/>
      <c r="D1608" s="25"/>
      <c r="E1608" s="202"/>
      <c r="F1608" s="25"/>
      <c r="G1608" s="203"/>
      <c r="H1608" s="25"/>
      <c r="I1608" s="25"/>
      <c r="J1608" s="25"/>
      <c r="L1608" s="25"/>
      <c r="M1608" s="25"/>
      <c r="N1608" s="25"/>
      <c r="O1608" s="25"/>
      <c r="P1608" s="25"/>
    </row>
    <row r="1609" spans="1:16" ht="16.5" thickBot="1">
      <c r="A1609" s="25"/>
      <c r="B1609" s="25"/>
      <c r="C1609" s="197"/>
      <c r="D1609" s="25"/>
      <c r="E1609" s="202"/>
      <c r="F1609" s="25"/>
      <c r="G1609" s="203"/>
      <c r="H1609" s="25"/>
      <c r="I1609" s="25"/>
      <c r="J1609" s="25"/>
      <c r="L1609" s="25"/>
      <c r="M1609" s="25"/>
      <c r="N1609" s="25"/>
      <c r="O1609" s="25"/>
      <c r="P1609" s="25"/>
    </row>
    <row r="1610" spans="1:16" ht="16.5" thickBot="1">
      <c r="A1610" s="25"/>
      <c r="B1610" s="25"/>
      <c r="C1610" s="197"/>
      <c r="D1610" s="25"/>
      <c r="E1610" s="202"/>
      <c r="F1610" s="25"/>
      <c r="G1610" s="203"/>
      <c r="H1610" s="25"/>
      <c r="I1610" s="25"/>
      <c r="J1610" s="25"/>
      <c r="L1610" s="25"/>
      <c r="M1610" s="25"/>
      <c r="N1610" s="25"/>
      <c r="O1610" s="25"/>
      <c r="P1610" s="25"/>
    </row>
    <row r="1611" spans="1:16" ht="16.5" thickBot="1">
      <c r="A1611" s="25"/>
      <c r="B1611" s="25"/>
      <c r="C1611" s="197"/>
      <c r="D1611" s="25"/>
      <c r="E1611" s="202"/>
      <c r="F1611" s="25"/>
      <c r="G1611" s="203"/>
      <c r="H1611" s="25"/>
      <c r="I1611" s="25"/>
      <c r="J1611" s="25"/>
      <c r="L1611" s="25"/>
      <c r="M1611" s="25"/>
      <c r="N1611" s="25"/>
      <c r="O1611" s="25"/>
      <c r="P1611" s="25"/>
    </row>
    <row r="1612" spans="1:16" ht="16.5" thickBot="1">
      <c r="A1612" s="25"/>
      <c r="B1612" s="25"/>
      <c r="C1612" s="197"/>
      <c r="D1612" s="25"/>
      <c r="E1612" s="202"/>
      <c r="F1612" s="25"/>
      <c r="G1612" s="203"/>
      <c r="H1612" s="25"/>
      <c r="I1612" s="25"/>
      <c r="J1612" s="25"/>
      <c r="L1612" s="25"/>
      <c r="M1612" s="25"/>
      <c r="N1612" s="25"/>
      <c r="O1612" s="25"/>
      <c r="P1612" s="25"/>
    </row>
    <row r="1613" spans="1:16" ht="16.5" thickBot="1">
      <c r="A1613" s="25"/>
      <c r="B1613" s="25"/>
      <c r="C1613" s="197"/>
      <c r="D1613" s="25"/>
      <c r="E1613" s="202"/>
      <c r="F1613" s="25"/>
      <c r="G1613" s="203"/>
      <c r="H1613" s="25"/>
      <c r="I1613" s="25"/>
      <c r="J1613" s="25"/>
      <c r="L1613" s="25"/>
      <c r="M1613" s="25"/>
      <c r="N1613" s="25"/>
      <c r="O1613" s="25"/>
      <c r="P1613" s="25"/>
    </row>
    <row r="1614" spans="1:16" ht="16.5" thickBot="1">
      <c r="A1614" s="25"/>
      <c r="B1614" s="25"/>
      <c r="C1614" s="197"/>
      <c r="D1614" s="25"/>
      <c r="E1614" s="202"/>
      <c r="F1614" s="25"/>
      <c r="G1614" s="203"/>
      <c r="H1614" s="25"/>
      <c r="I1614" s="25"/>
      <c r="J1614" s="25"/>
      <c r="L1614" s="25"/>
      <c r="M1614" s="25"/>
      <c r="N1614" s="25"/>
      <c r="O1614" s="25"/>
      <c r="P1614" s="25"/>
    </row>
    <row r="1615" spans="1:16" ht="16.5" thickBot="1">
      <c r="A1615" s="25"/>
      <c r="B1615" s="25"/>
      <c r="C1615" s="197"/>
      <c r="D1615" s="25"/>
      <c r="E1615" s="202"/>
      <c r="F1615" s="25"/>
      <c r="G1615" s="203"/>
      <c r="H1615" s="25"/>
      <c r="I1615" s="25"/>
      <c r="J1615" s="25"/>
      <c r="L1615" s="25"/>
      <c r="M1615" s="25"/>
      <c r="N1615" s="25"/>
      <c r="O1615" s="25"/>
      <c r="P1615" s="25"/>
    </row>
    <row r="1616" spans="1:16" ht="16.5" thickBot="1">
      <c r="A1616" s="25"/>
      <c r="B1616" s="25"/>
      <c r="C1616" s="197"/>
      <c r="D1616" s="25"/>
      <c r="E1616" s="202"/>
      <c r="F1616" s="25"/>
      <c r="G1616" s="203"/>
      <c r="H1616" s="25"/>
      <c r="I1616" s="25"/>
      <c r="J1616" s="25"/>
      <c r="L1616" s="25"/>
      <c r="M1616" s="25"/>
      <c r="N1616" s="25"/>
      <c r="O1616" s="25"/>
      <c r="P1616" s="25"/>
    </row>
    <row r="1617" spans="1:16" ht="16.5" thickBot="1">
      <c r="A1617" s="25"/>
      <c r="B1617" s="25"/>
      <c r="C1617" s="197"/>
      <c r="D1617" s="25"/>
      <c r="E1617" s="202"/>
      <c r="F1617" s="25"/>
      <c r="G1617" s="203"/>
      <c r="H1617" s="25"/>
      <c r="I1617" s="25"/>
      <c r="J1617" s="25"/>
      <c r="L1617" s="25"/>
      <c r="M1617" s="25"/>
      <c r="N1617" s="25"/>
      <c r="O1617" s="25"/>
      <c r="P1617" s="25"/>
    </row>
    <row r="1618" spans="1:16" ht="16.5" thickBot="1">
      <c r="A1618" s="25"/>
      <c r="B1618" s="25"/>
      <c r="C1618" s="197"/>
      <c r="D1618" s="25"/>
      <c r="E1618" s="202"/>
      <c r="F1618" s="25"/>
      <c r="G1618" s="203"/>
      <c r="H1618" s="25"/>
      <c r="I1618" s="25"/>
      <c r="J1618" s="25"/>
      <c r="L1618" s="25"/>
      <c r="M1618" s="25"/>
      <c r="N1618" s="25"/>
      <c r="O1618" s="25"/>
      <c r="P1618" s="25"/>
    </row>
    <row r="1619" spans="1:16" ht="16.5" thickBot="1">
      <c r="A1619" s="25"/>
      <c r="B1619" s="25"/>
      <c r="C1619" s="197"/>
      <c r="D1619" s="25"/>
      <c r="E1619" s="202"/>
      <c r="F1619" s="25"/>
      <c r="G1619" s="203"/>
      <c r="H1619" s="25"/>
      <c r="I1619" s="25"/>
      <c r="J1619" s="25"/>
      <c r="L1619" s="25"/>
      <c r="M1619" s="25"/>
      <c r="N1619" s="25"/>
      <c r="O1619" s="25"/>
      <c r="P1619" s="25"/>
    </row>
    <row r="1620" spans="1:16" ht="16.5" thickBot="1">
      <c r="A1620" s="25"/>
      <c r="B1620" s="25"/>
      <c r="C1620" s="197"/>
      <c r="D1620" s="25"/>
      <c r="E1620" s="202"/>
      <c r="F1620" s="25"/>
      <c r="G1620" s="203"/>
      <c r="H1620" s="25"/>
      <c r="I1620" s="25"/>
      <c r="J1620" s="25"/>
      <c r="L1620" s="25"/>
      <c r="M1620" s="25"/>
      <c r="N1620" s="25"/>
      <c r="O1620" s="25"/>
      <c r="P1620" s="25"/>
    </row>
    <row r="1621" spans="1:16" ht="16.5" thickBot="1">
      <c r="A1621" s="25"/>
      <c r="B1621" s="25"/>
      <c r="C1621" s="197"/>
      <c r="D1621" s="25"/>
      <c r="E1621" s="202"/>
      <c r="F1621" s="25"/>
      <c r="G1621" s="203"/>
      <c r="H1621" s="25"/>
      <c r="I1621" s="25"/>
      <c r="J1621" s="25"/>
      <c r="L1621" s="25"/>
      <c r="M1621" s="25"/>
      <c r="N1621" s="25"/>
      <c r="O1621" s="25"/>
      <c r="P1621" s="25"/>
    </row>
    <row r="1622" spans="1:16" ht="16.5" thickBot="1">
      <c r="A1622" s="25"/>
      <c r="B1622" s="25"/>
      <c r="C1622" s="197"/>
      <c r="D1622" s="25"/>
      <c r="E1622" s="202"/>
      <c r="F1622" s="25"/>
      <c r="G1622" s="203"/>
      <c r="H1622" s="25"/>
      <c r="I1622" s="25"/>
      <c r="J1622" s="25"/>
      <c r="L1622" s="25"/>
      <c r="M1622" s="25"/>
      <c r="N1622" s="25"/>
      <c r="O1622" s="25"/>
      <c r="P1622" s="25"/>
    </row>
    <row r="1623" spans="1:16" ht="16.5" thickBot="1">
      <c r="A1623" s="25"/>
      <c r="B1623" s="25"/>
      <c r="C1623" s="197"/>
      <c r="D1623" s="25"/>
      <c r="E1623" s="202"/>
      <c r="F1623" s="25"/>
      <c r="G1623" s="203"/>
      <c r="H1623" s="25"/>
      <c r="I1623" s="25"/>
      <c r="J1623" s="25"/>
      <c r="L1623" s="25"/>
      <c r="M1623" s="25"/>
      <c r="N1623" s="25"/>
      <c r="O1623" s="25"/>
      <c r="P1623" s="25"/>
    </row>
    <row r="1624" spans="1:16" ht="16.5" thickBot="1">
      <c r="A1624" s="25"/>
      <c r="B1624" s="25"/>
      <c r="C1624" s="197"/>
      <c r="D1624" s="25"/>
      <c r="E1624" s="202"/>
      <c r="F1624" s="25"/>
      <c r="G1624" s="203"/>
      <c r="H1624" s="25"/>
      <c r="I1624" s="25"/>
      <c r="J1624" s="25"/>
      <c r="L1624" s="25"/>
      <c r="M1624" s="25"/>
      <c r="N1624" s="25"/>
      <c r="O1624" s="25"/>
      <c r="P1624" s="25"/>
    </row>
    <row r="1625" spans="1:16">
      <c r="A1625" s="25"/>
      <c r="B1625" s="25"/>
      <c r="C1625" s="197"/>
      <c r="D1625" s="25"/>
      <c r="E1625" s="204"/>
      <c r="F1625" s="25"/>
      <c r="G1625" s="203"/>
      <c r="H1625" s="25"/>
      <c r="I1625" s="25"/>
      <c r="J1625" s="25"/>
      <c r="L1625" s="25"/>
      <c r="M1625" s="25"/>
      <c r="N1625" s="25"/>
      <c r="O1625" s="25"/>
      <c r="P1625" s="25"/>
    </row>
  </sheetData>
  <sheetProtection algorithmName="SHA-512" hashValue="/K2falWyhb+jINWW8L1BN52Xd+fTv9ZvYjn9j9kiiXnGeLuAnUDEog72oX/FCLykUmuDVkIknvFZZs2dxi7Tgg==" saltValue="xtZirOOjggAG/YBoO7tB2Q==" spinCount="100000" sheet="1" autoFilter="0"/>
  <autoFilter ref="A2:R637" xr:uid="{00000000-0009-0000-0000-000001000000}"/>
  <mergeCells count="6">
    <mergeCell ref="Q1:R1"/>
    <mergeCell ref="H1:J1"/>
    <mergeCell ref="C1:F1"/>
    <mergeCell ref="A1:B1"/>
    <mergeCell ref="K1:P1"/>
    <mergeCell ref="G1:G2"/>
  </mergeCells>
  <phoneticPr fontId="21" type="noConversion"/>
  <conditionalFormatting sqref="B9">
    <cfRule type="cellIs" dxfId="3" priority="1" operator="equal">
      <formula>0</formula>
    </cfRule>
  </conditionalFormatting>
  <conditionalFormatting sqref="D347:D349">
    <cfRule type="expression" dxfId="2" priority="6" stopIfTrue="1">
      <formula>$G$394&gt;0</formula>
    </cfRule>
  </conditionalFormatting>
  <conditionalFormatting sqref="E9">
    <cfRule type="cellIs" dxfId="1" priority="2" operator="equal">
      <formula>0</formula>
    </cfRule>
  </conditionalFormatting>
  <hyperlinks>
    <hyperlink ref="S89" r:id="rId1" xr:uid="{00000000-0004-0000-0100-000000000000}"/>
    <hyperlink ref="S133" r:id="rId2" xr:uid="{00000000-0004-0000-0100-000002000000}"/>
    <hyperlink ref="S513" r:id="rId3" xr:uid="{00000000-0004-0000-0100-000003000000}"/>
    <hyperlink ref="S512" r:id="rId4" xr:uid="{00000000-0004-0000-0100-000004000000}"/>
    <hyperlink ref="S19" r:id="rId5" xr:uid="{00000000-0004-0000-0100-000005000000}"/>
    <hyperlink ref="S18" r:id="rId6" xr:uid="{00000000-0004-0000-0100-000006000000}"/>
    <hyperlink ref="S17" r:id="rId7" xr:uid="{00000000-0004-0000-0100-000007000000}"/>
    <hyperlink ref="S16" r:id="rId8" xr:uid="{00000000-0004-0000-0100-000008000000}"/>
    <hyperlink ref="S15" r:id="rId9" xr:uid="{00000000-0004-0000-0100-000009000000}"/>
    <hyperlink ref="S14" r:id="rId10" xr:uid="{00000000-0004-0000-0100-00000A000000}"/>
    <hyperlink ref="S13" r:id="rId11" xr:uid="{00000000-0004-0000-0100-00000B000000}"/>
    <hyperlink ref="S12" r:id="rId12" xr:uid="{00000000-0004-0000-0100-00000C000000}"/>
    <hyperlink ref="S11" r:id="rId13" xr:uid="{00000000-0004-0000-0100-00000D000000}"/>
    <hyperlink ref="S8" r:id="rId14" xr:uid="{00000000-0004-0000-0100-00000E000000}"/>
    <hyperlink ref="S177" r:id="rId15" xr:uid="{00000000-0004-0000-0100-000012000000}"/>
    <hyperlink ref="S176" r:id="rId16" xr:uid="{00000000-0004-0000-0100-000013000000}"/>
    <hyperlink ref="S155" r:id="rId17" display="https://www.sigmaaldrich.com/catalog/product/aldrich/861030?lang=en&amp;region=GB" xr:uid="{00000000-0004-0000-0100-000014000000}"/>
    <hyperlink ref="S156" r:id="rId18" xr:uid="{00000000-0004-0000-0100-000015000000}"/>
    <hyperlink ref="S157" r:id="rId19" display="https://www.sigmaaldrich.com/catalog/product/mm/100206?lang=en&amp;region=GB" xr:uid="{00000000-0004-0000-0100-000016000000}"/>
    <hyperlink ref="S184" r:id="rId20" xr:uid="{00000000-0004-0000-0100-00001A000000}"/>
    <hyperlink ref="S186" r:id="rId21" xr:uid="{00000000-0004-0000-0100-00001D000000}"/>
    <hyperlink ref="S187" r:id="rId22" xr:uid="{00000000-0004-0000-0100-00001E000000}"/>
    <hyperlink ref="S188" r:id="rId23" xr:uid="{00000000-0004-0000-0100-00001F000000}"/>
    <hyperlink ref="S189" r:id="rId24" xr:uid="{00000000-0004-0000-0100-000020000000}"/>
    <hyperlink ref="S190" r:id="rId25" xr:uid="{00000000-0004-0000-0100-000021000000}"/>
    <hyperlink ref="S191" r:id="rId26" xr:uid="{00000000-0004-0000-0100-000022000000}"/>
    <hyperlink ref="S192" r:id="rId27" xr:uid="{00000000-0004-0000-0100-000023000000}"/>
    <hyperlink ref="S200" r:id="rId28" xr:uid="{00000000-0004-0000-0100-000024000000}"/>
    <hyperlink ref="S195" r:id="rId29" xr:uid="{00000000-0004-0000-0100-000025000000}"/>
    <hyperlink ref="S196" r:id="rId30" xr:uid="{00000000-0004-0000-0100-000026000000}"/>
    <hyperlink ref="S197" r:id="rId31" xr:uid="{00000000-0004-0000-0100-000027000000}"/>
    <hyperlink ref="S203" r:id="rId32" xr:uid="{00000000-0004-0000-0100-000028000000}"/>
    <hyperlink ref="S214" r:id="rId33" xr:uid="{00000000-0004-0000-0100-00002C000000}"/>
    <hyperlink ref="S215" r:id="rId34" xr:uid="{00000000-0004-0000-0100-00002D000000}"/>
    <hyperlink ref="S216" r:id="rId35" xr:uid="{00000000-0004-0000-0100-00002E000000}"/>
    <hyperlink ref="S217" r:id="rId36" xr:uid="{00000000-0004-0000-0100-00002F000000}"/>
    <hyperlink ref="S218" r:id="rId37" xr:uid="{00000000-0004-0000-0100-000030000000}"/>
    <hyperlink ref="S219" r:id="rId38" xr:uid="{00000000-0004-0000-0100-000031000000}"/>
    <hyperlink ref="S220" r:id="rId39" xr:uid="{00000000-0004-0000-0100-000032000000}"/>
    <hyperlink ref="S221" r:id="rId40" location="/2079" xr:uid="{00000000-0004-0000-0100-000033000000}"/>
    <hyperlink ref="S222" r:id="rId41" xr:uid="{00000000-0004-0000-0100-000035000000}"/>
    <hyperlink ref="S223" r:id="rId42" xr:uid="{00000000-0004-0000-0100-00003A000000}"/>
    <hyperlink ref="S224" r:id="rId43" xr:uid="{00000000-0004-0000-0100-00003B000000}"/>
    <hyperlink ref="S226" r:id="rId44" xr:uid="{00000000-0004-0000-0100-00003F000000}"/>
    <hyperlink ref="S270" r:id="rId45" xr:uid="{00000000-0004-0000-0100-00004F000000}"/>
    <hyperlink ref="S271" r:id="rId46" xr:uid="{00000000-0004-0000-0100-000050000000}"/>
    <hyperlink ref="S280" r:id="rId47" xr:uid="{00000000-0004-0000-0100-000051000000}"/>
    <hyperlink ref="S281" r:id="rId48" xr:uid="{00000000-0004-0000-0100-000055000000}"/>
    <hyperlink ref="S282" r:id="rId49" xr:uid="{00000000-0004-0000-0100-000057000000}"/>
    <hyperlink ref="S283" r:id="rId50" xr:uid="{00000000-0004-0000-0100-00005A000000}"/>
    <hyperlink ref="S284" r:id="rId51" xr:uid="{00000000-0004-0000-0100-00005C000000}"/>
    <hyperlink ref="S286" r:id="rId52" xr:uid="{00000000-0004-0000-0100-000062000000}"/>
    <hyperlink ref="S288" r:id="rId53" xr:uid="{00000000-0004-0000-0100-000063000000}"/>
    <hyperlink ref="S289" r:id="rId54" xr:uid="{00000000-0004-0000-0100-000064000000}"/>
    <hyperlink ref="S290" r:id="rId55" xr:uid="{00000000-0004-0000-0100-000065000000}"/>
    <hyperlink ref="S293" r:id="rId56" location="/5935-0016" xr:uid="{00000000-0004-0000-0100-000067000000}"/>
    <hyperlink ref="S294" r:id="rId57" location="/5935-0016" xr:uid="{00000000-0004-0000-0100-000068000000}"/>
    <hyperlink ref="S301" r:id="rId58" xr:uid="{00000000-0004-0000-0100-00006A000000}"/>
    <hyperlink ref="S303" r:id="rId59" xr:uid="{00000000-0004-0000-0100-00006B000000}"/>
    <hyperlink ref="S302" r:id="rId60" xr:uid="{00000000-0004-0000-0100-00006C000000}"/>
    <hyperlink ref="S304" r:id="rId61" xr:uid="{00000000-0004-0000-0100-00006D000000}"/>
    <hyperlink ref="S514" r:id="rId62" xr:uid="{00000000-0004-0000-0100-00006E000000}"/>
    <hyperlink ref="S515" r:id="rId63" xr:uid="{00000000-0004-0000-0100-00006F000000}"/>
    <hyperlink ref="S330" r:id="rId64" location="/R20421" xr:uid="{00000000-0004-0000-0100-000070000000}"/>
    <hyperlink ref="S332" r:id="rId65" xr:uid="{00000000-0004-0000-0100-000071000000}"/>
    <hyperlink ref="S334" r:id="rId66" xr:uid="{00000000-0004-0000-0100-000072000000}"/>
    <hyperlink ref="S337" r:id="rId67" xr:uid="{00000000-0004-0000-0100-000076000000}"/>
    <hyperlink ref="S339" r:id="rId68" xr:uid="{00000000-0004-0000-0100-000077000000}"/>
    <hyperlink ref="S340" r:id="rId69" xr:uid="{00000000-0004-0000-0100-000078000000}"/>
    <hyperlink ref="S341" r:id="rId70" xr:uid="{00000000-0004-0000-0100-000079000000}"/>
    <hyperlink ref="S350" r:id="rId71" xr:uid="{00000000-0004-0000-0100-00007D000000}"/>
    <hyperlink ref="S351" r:id="rId72" xr:uid="{00000000-0004-0000-0100-00007E000000}"/>
    <hyperlink ref="S352" r:id="rId73" xr:uid="{00000000-0004-0000-0100-00007F000000}"/>
    <hyperlink ref="S354" r:id="rId74" xr:uid="{00000000-0004-0000-0100-000080000000}"/>
    <hyperlink ref="S355" r:id="rId75" xr:uid="{00000000-0004-0000-0100-000081000000}"/>
    <hyperlink ref="S356" r:id="rId76" xr:uid="{00000000-0004-0000-0100-000082000000}"/>
    <hyperlink ref="S357" r:id="rId77" xr:uid="{00000000-0004-0000-0100-000083000000}"/>
    <hyperlink ref="S358" r:id="rId78" xr:uid="{00000000-0004-0000-0100-000084000000}"/>
    <hyperlink ref="S382" r:id="rId79" xr:uid="{00000000-0004-0000-0100-000092000000}"/>
    <hyperlink ref="S384" r:id="rId80" xr:uid="{00000000-0004-0000-0100-000093000000}"/>
    <hyperlink ref="S385" r:id="rId81" xr:uid="{00000000-0004-0000-0100-000095000000}"/>
    <hyperlink ref="S387" r:id="rId82" xr:uid="{00000000-0004-0000-0100-00009A000000}"/>
    <hyperlink ref="S388" r:id="rId83" xr:uid="{00000000-0004-0000-0100-00009B000000}"/>
    <hyperlink ref="S389" r:id="rId84" xr:uid="{00000000-0004-0000-0100-00009D000000}"/>
    <hyperlink ref="S396" r:id="rId85" xr:uid="{00000000-0004-0000-0100-00009F000000}"/>
    <hyperlink ref="S397" r:id="rId86" xr:uid="{00000000-0004-0000-0100-0000A0000000}"/>
    <hyperlink ref="S398" r:id="rId87" xr:uid="{00000000-0004-0000-0100-0000A1000000}"/>
    <hyperlink ref="S636" r:id="rId88" xr:uid="{00000000-0004-0000-0100-0000A7000000}"/>
    <hyperlink ref="S472" r:id="rId89" xr:uid="{00000000-0004-0000-0100-0000AA000000}"/>
    <hyperlink ref="S473" r:id="rId90" xr:uid="{00000000-0004-0000-0100-0000AB000000}"/>
    <hyperlink ref="S474" r:id="rId91" xr:uid="{00000000-0004-0000-0100-0000AC000000}"/>
    <hyperlink ref="S478" r:id="rId92" xr:uid="{00000000-0004-0000-0100-0000B6000000}"/>
    <hyperlink ref="S479" r:id="rId93" xr:uid="{00000000-0004-0000-0100-0000B7000000}"/>
    <hyperlink ref="S480" r:id="rId94" xr:uid="{00000000-0004-0000-0100-0000B8000000}"/>
    <hyperlink ref="S481" r:id="rId95" xr:uid="{00000000-0004-0000-0100-0000BA000000}"/>
    <hyperlink ref="S482" r:id="rId96" xr:uid="{00000000-0004-0000-0100-0000BB000000}"/>
    <hyperlink ref="S485" r:id="rId97" xr:uid="{00000000-0004-0000-0100-0000BC000000}"/>
    <hyperlink ref="S487" r:id="rId98" xr:uid="{00000000-0004-0000-0100-0000BD000000}"/>
    <hyperlink ref="S488" r:id="rId99" xr:uid="{00000000-0004-0000-0100-0000BE000000}"/>
    <hyperlink ref="S491" r:id="rId100" xr:uid="{00000000-0004-0000-0100-0000C3000000}"/>
    <hyperlink ref="S492" r:id="rId101" xr:uid="{00000000-0004-0000-0100-0000C4000000}"/>
    <hyperlink ref="S504" r:id="rId102" xr:uid="{00000000-0004-0000-0100-0000C8000000}"/>
    <hyperlink ref="S495" r:id="rId103" xr:uid="{00000000-0004-0000-0100-0000CA000000}"/>
    <hyperlink ref="S496" r:id="rId104" xr:uid="{00000000-0004-0000-0100-0000CB000000}"/>
    <hyperlink ref="S498" r:id="rId105" xr:uid="{00000000-0004-0000-0100-0000CC000000}"/>
    <hyperlink ref="S499" r:id="rId106" xr:uid="{00000000-0004-0000-0100-0000CE000000}"/>
    <hyperlink ref="S506" r:id="rId107" xr:uid="{00000000-0004-0000-0100-0000D2000000}"/>
    <hyperlink ref="S507" r:id="rId108" xr:uid="{00000000-0004-0000-0100-0000D3000000}"/>
    <hyperlink ref="S508" r:id="rId109" location="/6379-0004" xr:uid="{00000000-0004-0000-0100-0000D4000000}"/>
    <hyperlink ref="S402" r:id="rId110" xr:uid="{00000000-0004-0000-0100-0000D8000000}"/>
    <hyperlink ref="S403" r:id="rId111" xr:uid="{00000000-0004-0000-0100-0000D9000000}"/>
    <hyperlink ref="S404" r:id="rId112" xr:uid="{00000000-0004-0000-0100-0000DA000000}"/>
    <hyperlink ref="S405" r:id="rId113" xr:uid="{00000000-0004-0000-0100-0000DB000000}"/>
    <hyperlink ref="S406" r:id="rId114" xr:uid="{00000000-0004-0000-0100-0000DC000000}"/>
    <hyperlink ref="S407" r:id="rId115" xr:uid="{00000000-0004-0000-0100-0000DD000000}"/>
    <hyperlink ref="S408" r:id="rId116" xr:uid="{00000000-0004-0000-0100-0000E1000000}"/>
    <hyperlink ref="S410" r:id="rId117" xr:uid="{00000000-0004-0000-0100-0000E2000000}"/>
    <hyperlink ref="S411" r:id="rId118" xr:uid="{00000000-0004-0000-0100-0000E3000000}"/>
    <hyperlink ref="S413" r:id="rId119" xr:uid="{00000000-0004-0000-0100-0000E4000000}"/>
    <hyperlink ref="S416" r:id="rId120" xr:uid="{00000000-0004-0000-0100-0000EB000000}"/>
    <hyperlink ref="S418" r:id="rId121" xr:uid="{00000000-0004-0000-0100-0000EC000000}"/>
    <hyperlink ref="S419" r:id="rId122" xr:uid="{00000000-0004-0000-0100-0000ED000000}"/>
    <hyperlink ref="S420" r:id="rId123" xr:uid="{00000000-0004-0000-0100-0000EE000000}"/>
    <hyperlink ref="S421" r:id="rId124" xr:uid="{00000000-0004-0000-0100-0000EF000000}"/>
    <hyperlink ref="S422" r:id="rId125" xr:uid="{00000000-0004-0000-0100-0000F0000000}"/>
    <hyperlink ref="S423" r:id="rId126" xr:uid="{00000000-0004-0000-0100-0000F1000000}"/>
    <hyperlink ref="S424" r:id="rId127" xr:uid="{00000000-0004-0000-0100-0000F2000000}"/>
    <hyperlink ref="S425" r:id="rId128" xr:uid="{00000000-0004-0000-0100-0000F4000000}"/>
    <hyperlink ref="S431" r:id="rId129" xr:uid="{00000000-0004-0000-0100-0000F5000000}"/>
    <hyperlink ref="S432" r:id="rId130" xr:uid="{00000000-0004-0000-0100-0000F6000000}"/>
    <hyperlink ref="S433" r:id="rId131" xr:uid="{00000000-0004-0000-0100-0000F7000000}"/>
    <hyperlink ref="S434" r:id="rId132" xr:uid="{00000000-0004-0000-0100-0000F8000000}"/>
    <hyperlink ref="S441" r:id="rId133" xr:uid="{00000000-0004-0000-0100-0000F9000000}"/>
    <hyperlink ref="S442" r:id="rId134" xr:uid="{00000000-0004-0000-0100-0000FA000000}"/>
    <hyperlink ref="S443" r:id="rId135" xr:uid="{00000000-0004-0000-0100-0000FB000000}"/>
    <hyperlink ref="S444" r:id="rId136" xr:uid="{00000000-0004-0000-0100-0000FC000000}"/>
    <hyperlink ref="S445" r:id="rId137" xr:uid="{00000000-0004-0000-0100-0000FD000000}"/>
    <hyperlink ref="S446" r:id="rId138" xr:uid="{00000000-0004-0000-0100-0000FE000000}"/>
    <hyperlink ref="S447" r:id="rId139" xr:uid="{00000000-0004-0000-0100-0000FF000000}"/>
    <hyperlink ref="S448" r:id="rId140" xr:uid="{00000000-0004-0000-0100-000000010000}"/>
    <hyperlink ref="S449" r:id="rId141" xr:uid="{00000000-0004-0000-0100-000001010000}"/>
    <hyperlink ref="S450" r:id="rId142" xr:uid="{00000000-0004-0000-0100-000002010000}"/>
    <hyperlink ref="S451" r:id="rId143" xr:uid="{00000000-0004-0000-0100-000003010000}"/>
    <hyperlink ref="S452" r:id="rId144" xr:uid="{00000000-0004-0000-0100-000004010000}"/>
    <hyperlink ref="S453" r:id="rId145" xr:uid="{00000000-0004-0000-0100-000005010000}"/>
    <hyperlink ref="S454" r:id="rId146" xr:uid="{00000000-0004-0000-0100-000006010000}"/>
    <hyperlink ref="S455" r:id="rId147" xr:uid="{00000000-0004-0000-0100-000007010000}"/>
    <hyperlink ref="S457" r:id="rId148" xr:uid="{00000000-0004-0000-0100-00000A010000}"/>
    <hyperlink ref="S459" r:id="rId149" xr:uid="{00000000-0004-0000-0100-00000C010000}"/>
    <hyperlink ref="S460" r:id="rId150" xr:uid="{00000000-0004-0000-0100-00000F010000}"/>
    <hyperlink ref="S461" r:id="rId151" xr:uid="{00000000-0004-0000-0100-000010010000}"/>
    <hyperlink ref="S464" r:id="rId152" xr:uid="{00000000-0004-0000-0100-000011010000}"/>
    <hyperlink ref="S466" r:id="rId153" xr:uid="{00000000-0004-0000-0100-000015010000}"/>
    <hyperlink ref="S467" r:id="rId154" xr:uid="{00000000-0004-0000-0100-000016010000}"/>
    <hyperlink ref="S490" r:id="rId155" xr:uid="{00000000-0004-0000-0100-000017010000}"/>
    <hyperlink ref="S394" r:id="rId156" xr:uid="{00000000-0004-0000-0100-000018010000}"/>
    <hyperlink ref="S517" r:id="rId157" xr:uid="{00000000-0004-0000-0100-00001A010000}"/>
    <hyperlink ref="S7" r:id="rId158" xr:uid="{00000000-0004-0000-0100-00001B010000}"/>
    <hyperlink ref="S6" r:id="rId159" xr:uid="{00000000-0004-0000-0100-00001C010000}"/>
    <hyperlink ref="S212" r:id="rId160" xr:uid="{00000000-0004-0000-0100-00001F010000}"/>
    <hyperlink ref="S367" r:id="rId161" xr:uid="{00000000-0004-0000-0100-00004C010000}"/>
    <hyperlink ref="S368" r:id="rId162" xr:uid="{00000000-0004-0000-0100-00004D010000}"/>
    <hyperlink ref="S268" r:id="rId163" xr:uid="{00000000-0004-0000-0100-00004E010000}"/>
    <hyperlink ref="S269" r:id="rId164" xr:uid="{00000000-0004-0000-0100-00004F010000}"/>
    <hyperlink ref="S369" r:id="rId165" xr:uid="{00000000-0004-0000-0100-000056010000}"/>
    <hyperlink ref="S587" r:id="rId166" location="/1323TS" xr:uid="{00000000-0004-0000-0100-00005A010000}"/>
    <hyperlink ref="S588" r:id="rId167" location="/1323TS" xr:uid="{00000000-0004-0000-0100-00005B010000}"/>
    <hyperlink ref="S589" r:id="rId168" location="/1323TS" xr:uid="{00000000-0004-0000-0100-00005C010000}"/>
    <hyperlink ref="S590" r:id="rId169" location="/1323TS" xr:uid="{00000000-0004-0000-0100-00005D010000}"/>
    <hyperlink ref="S591" r:id="rId170" location="/1323TS" xr:uid="{00000000-0004-0000-0100-00005E010000}"/>
    <hyperlink ref="S592" r:id="rId171" location="/1323TS" xr:uid="{00000000-0004-0000-0100-00005F010000}"/>
    <hyperlink ref="S593" r:id="rId172" location="/1323TS" xr:uid="{00000000-0004-0000-0100-000060010000}"/>
    <hyperlink ref="S594" r:id="rId173" location="/1323TS" xr:uid="{00000000-0004-0000-0100-000061010000}"/>
    <hyperlink ref="S180" r:id="rId174" xr:uid="{00000000-0004-0000-0100-000062010000}"/>
    <hyperlink ref="S181" r:id="rId175" xr:uid="{00000000-0004-0000-0100-000063010000}"/>
    <hyperlink ref="S377" r:id="rId176" xr:uid="{00000000-0004-0000-0100-000065010000}"/>
    <hyperlink ref="S202" r:id="rId177" xr:uid="{00000000-0004-0000-0100-000071010000}"/>
    <hyperlink ref="S273" r:id="rId178" xr:uid="{00000000-0004-0000-0100-00007A010000}"/>
    <hyperlink ref="S274" r:id="rId179" xr:uid="{00000000-0004-0000-0100-00007B010000}"/>
    <hyperlink ref="S275" r:id="rId180" xr:uid="{00000000-0004-0000-0100-00007C010000}"/>
    <hyperlink ref="S276" r:id="rId181" xr:uid="{00000000-0004-0000-0100-00007D010000}"/>
    <hyperlink ref="S277" r:id="rId182" xr:uid="{00000000-0004-0000-0100-00007E010000}"/>
    <hyperlink ref="S278" r:id="rId183" xr:uid="{00000000-0004-0000-0100-00007F010000}"/>
    <hyperlink ref="S299" r:id="rId184" xr:uid="{00000000-0004-0000-0100-000080010000}"/>
    <hyperlink ref="S306" r:id="rId185" xr:uid="{00000000-0004-0000-0100-000081010000}"/>
    <hyperlink ref="S307" r:id="rId186" xr:uid="{00000000-0004-0000-0100-000082010000}"/>
    <hyperlink ref="S309" r:id="rId187" xr:uid="{00000000-0004-0000-0100-000083010000}"/>
    <hyperlink ref="S311" r:id="rId188" xr:uid="{00000000-0004-0000-0100-000084010000}"/>
    <hyperlink ref="S312" r:id="rId189" xr:uid="{00000000-0004-0000-0100-000085010000}"/>
    <hyperlink ref="S313" r:id="rId190" xr:uid="{00000000-0004-0000-0100-000086010000}"/>
    <hyperlink ref="S314" r:id="rId191" xr:uid="{00000000-0004-0000-0100-000087010000}"/>
    <hyperlink ref="S315" r:id="rId192" xr:uid="{00000000-0004-0000-0100-000088010000}"/>
    <hyperlink ref="S316" r:id="rId193" xr:uid="{00000000-0004-0000-0100-000089010000}"/>
    <hyperlink ref="S317" r:id="rId194" xr:uid="{00000000-0004-0000-0100-00008A010000}"/>
    <hyperlink ref="S319" r:id="rId195" xr:uid="{00000000-0004-0000-0100-00008C010000}"/>
    <hyperlink ref="S320" r:id="rId196" xr:uid="{00000000-0004-0000-0100-00008D010000}"/>
    <hyperlink ref="S321" r:id="rId197" xr:uid="{00000000-0004-0000-0100-00008E010000}"/>
    <hyperlink ref="S322" r:id="rId198" xr:uid="{00000000-0004-0000-0100-00008F010000}"/>
    <hyperlink ref="S323" r:id="rId199" xr:uid="{00000000-0004-0000-0100-000090010000}"/>
    <hyperlink ref="S324" r:id="rId200" xr:uid="{00000000-0004-0000-0100-000091010000}"/>
    <hyperlink ref="S325" r:id="rId201" xr:uid="{00000000-0004-0000-0100-000092010000}"/>
    <hyperlink ref="S326" r:id="rId202" xr:uid="{00000000-0004-0000-0100-000093010000}"/>
    <hyperlink ref="S327" r:id="rId203" xr:uid="{00000000-0004-0000-0100-000095010000}"/>
    <hyperlink ref="S328" r:id="rId204" xr:uid="{00000000-0004-0000-0100-000096010000}"/>
    <hyperlink ref="S329" r:id="rId205" xr:uid="{00000000-0004-0000-0100-000097010000}"/>
    <hyperlink ref="S632" r:id="rId206" location="/1323TS" xr:uid="{00000000-0004-0000-0100-00009C010000}"/>
    <hyperlink ref="S287" r:id="rId207" xr:uid="{00000000-0004-0000-0100-00009D010000}"/>
    <hyperlink ref="S430" r:id="rId208" xr:uid="{00000000-0004-0000-0100-00009E010000}"/>
    <hyperlink ref="S462" r:id="rId209" xr:uid="{00000000-0004-0000-0100-00009F010000}"/>
    <hyperlink ref="S463" r:id="rId210" xr:uid="{00000000-0004-0000-0100-0000A0010000}"/>
    <hyperlink ref="S185" r:id="rId211" xr:uid="{00000000-0004-0000-0100-0000A3010000}"/>
    <hyperlink ref="S205" r:id="rId212" xr:uid="{00000000-0004-0000-0100-0000A4010000}"/>
    <hyperlink ref="S206" r:id="rId213" xr:uid="{00000000-0004-0000-0100-0000A5010000}"/>
    <hyperlink ref="S207" r:id="rId214" xr:uid="{00000000-0004-0000-0100-0000A6010000}"/>
    <hyperlink ref="S208" r:id="rId215" xr:uid="{00000000-0004-0000-0100-0000A7010000}"/>
    <hyperlink ref="S209" r:id="rId216" xr:uid="{00000000-0004-0000-0100-0000A8010000}"/>
    <hyperlink ref="S210" r:id="rId217" xr:uid="{00000000-0004-0000-0100-0000A9010000}"/>
    <hyperlink ref="S211" r:id="rId218" xr:uid="{00000000-0004-0000-0100-0000AA010000}"/>
    <hyperlink ref="S213" r:id="rId219" xr:uid="{00000000-0004-0000-0100-0000AB010000}"/>
    <hyperlink ref="S279" r:id="rId220" xr:uid="{00000000-0004-0000-0100-0000B2010000}"/>
    <hyperlink ref="S291" r:id="rId221" xr:uid="{00000000-0004-0000-0100-0000B3010000}"/>
    <hyperlink ref="S292" r:id="rId222" xr:uid="{00000000-0004-0000-0100-0000B4010000}"/>
    <hyperlink ref="S300" r:id="rId223" xr:uid="{00000000-0004-0000-0100-0000B5010000}"/>
    <hyperlink ref="S331" r:id="rId224" xr:uid="{00000000-0004-0000-0100-0000B6010000}"/>
    <hyperlink ref="S333" r:id="rId225" xr:uid="{00000000-0004-0000-0100-0000B7010000}"/>
    <hyperlink ref="S335" r:id="rId226" xr:uid="{00000000-0004-0000-0100-0000B8010000}"/>
    <hyperlink ref="S381" r:id="rId227" xr:uid="{00000000-0004-0000-0100-0000BA010000}"/>
    <hyperlink ref="S391" r:id="rId228" xr:uid="{00000000-0004-0000-0100-0000BB010000}"/>
    <hyperlink ref="S392" r:id="rId229" xr:uid="{00000000-0004-0000-0100-0000BC010000}"/>
    <hyperlink ref="S393" r:id="rId230" xr:uid="{00000000-0004-0000-0100-0000BD010000}"/>
    <hyperlink ref="S399" r:id="rId231" xr:uid="{00000000-0004-0000-0100-0000BE010000}"/>
    <hyperlink ref="S435" r:id="rId232" xr:uid="{00000000-0004-0000-0100-0000C0010000}"/>
    <hyperlink ref="S436" r:id="rId233" xr:uid="{00000000-0004-0000-0100-0000C1010000}"/>
    <hyperlink ref="S437" r:id="rId234" xr:uid="{00000000-0004-0000-0100-0000C2010000}"/>
    <hyperlink ref="S438" r:id="rId235" xr:uid="{00000000-0004-0000-0100-0000C3010000}"/>
    <hyperlink ref="S439" r:id="rId236" xr:uid="{00000000-0004-0000-0100-0000C4010000}"/>
    <hyperlink ref="S440" r:id="rId237" xr:uid="{00000000-0004-0000-0100-0000C5010000}"/>
    <hyperlink ref="S427" r:id="rId238" xr:uid="{00000000-0004-0000-0100-0000C6010000}"/>
    <hyperlink ref="S428" r:id="rId239" xr:uid="{00000000-0004-0000-0100-0000C7010000}"/>
    <hyperlink ref="S429" r:id="rId240" xr:uid="{00000000-0004-0000-0100-0000C8010000}"/>
    <hyperlink ref="S458" r:id="rId241" xr:uid="{00000000-0004-0000-0100-0000CF010000}"/>
    <hyperlink ref="S486" r:id="rId242" xr:uid="{00000000-0004-0000-0100-0000D0010000}"/>
    <hyperlink ref="S489" r:id="rId243" xr:uid="{00000000-0004-0000-0100-0000D3010000}"/>
    <hyperlink ref="S497" r:id="rId244" xr:uid="{00000000-0004-0000-0100-0000D5010000}"/>
    <hyperlink ref="S500" r:id="rId245" location="similar " xr:uid="{00000000-0004-0000-0100-0000D6010000}"/>
    <hyperlink ref="S501" r:id="rId246" xr:uid="{00000000-0004-0000-0100-0000D7010000}"/>
    <hyperlink ref="S409" r:id="rId247" xr:uid="{00000000-0004-0000-0100-0000DD010000}"/>
    <hyperlink ref="S412" r:id="rId248" xr:uid="{00000000-0004-0000-0100-0000DE010000}"/>
    <hyperlink ref="S415" r:id="rId249" xr:uid="{00000000-0004-0000-0100-0000E0010000}"/>
    <hyperlink ref="S520" r:id="rId250" xr:uid="{00000000-0004-0000-0100-0000E1010000}"/>
    <hyperlink ref="S521" r:id="rId251" xr:uid="{00000000-0004-0000-0100-0000E2010000}"/>
    <hyperlink ref="S522" r:id="rId252" xr:uid="{00000000-0004-0000-0100-0000E3010000}"/>
    <hyperlink ref="S523" r:id="rId253" xr:uid="{00000000-0004-0000-0100-0000E4010000}"/>
    <hyperlink ref="S524" r:id="rId254" xr:uid="{00000000-0004-0000-0100-0000E5010000}"/>
    <hyperlink ref="S526" r:id="rId255" xr:uid="{00000000-0004-0000-0100-0000E6010000}"/>
    <hyperlink ref="S527" r:id="rId256" xr:uid="{00000000-0004-0000-0100-0000E7010000}"/>
    <hyperlink ref="S528" r:id="rId257" xr:uid="{00000000-0004-0000-0100-0000E8010000}"/>
    <hyperlink ref="S529" r:id="rId258" xr:uid="{00000000-0004-0000-0100-0000E9010000}"/>
    <hyperlink ref="S530" r:id="rId259" xr:uid="{00000000-0004-0000-0100-0000EA010000}"/>
    <hyperlink ref="S533" r:id="rId260" xr:uid="{00000000-0004-0000-0100-0000EB010000}"/>
    <hyperlink ref="S534" r:id="rId261" xr:uid="{00000000-0004-0000-0100-0000EC010000}"/>
    <hyperlink ref="S535" r:id="rId262" xr:uid="{00000000-0004-0000-0100-0000ED010000}"/>
    <hyperlink ref="S536" r:id="rId263" xr:uid="{00000000-0004-0000-0100-0000EE010000}"/>
    <hyperlink ref="S537" r:id="rId264" xr:uid="{00000000-0004-0000-0100-0000EF010000}"/>
    <hyperlink ref="S539" r:id="rId265" xr:uid="{00000000-0004-0000-0100-0000F0010000}"/>
    <hyperlink ref="S540" r:id="rId266" xr:uid="{00000000-0004-0000-0100-0000F1010000}"/>
    <hyperlink ref="S541" r:id="rId267" xr:uid="{00000000-0004-0000-0100-0000F2010000}"/>
    <hyperlink ref="S542" r:id="rId268" xr:uid="{00000000-0004-0000-0100-0000F3010000}"/>
    <hyperlink ref="S543" r:id="rId269" xr:uid="{00000000-0004-0000-0100-0000F4010000}"/>
    <hyperlink ref="S547" r:id="rId270" xr:uid="{00000000-0004-0000-0100-0000F6010000}"/>
    <hyperlink ref="S578" r:id="rId271" xr:uid="{00000000-0004-0000-0100-0000F8010000}"/>
    <hyperlink ref="S579" r:id="rId272" xr:uid="{00000000-0004-0000-0100-0000F9010000}"/>
    <hyperlink ref="S580" r:id="rId273" xr:uid="{00000000-0004-0000-0100-0000FA010000}"/>
    <hyperlink ref="S581" r:id="rId274" xr:uid="{00000000-0004-0000-0100-0000FB010000}"/>
    <hyperlink ref="S582" r:id="rId275" xr:uid="{00000000-0004-0000-0100-0000FC010000}"/>
    <hyperlink ref="S583" r:id="rId276" xr:uid="{00000000-0004-0000-0100-0000FD010000}"/>
    <hyperlink ref="S584" r:id="rId277" xr:uid="{00000000-0004-0000-0100-0000FE010000}"/>
    <hyperlink ref="S585" r:id="rId278" xr:uid="{00000000-0004-0000-0100-0000FF010000}"/>
    <hyperlink ref="S597" r:id="rId279" xr:uid="{00000000-0004-0000-0100-000000020000}"/>
    <hyperlink ref="S598" r:id="rId280" xr:uid="{00000000-0004-0000-0100-000001020000}"/>
    <hyperlink ref="S599" r:id="rId281" xr:uid="{00000000-0004-0000-0100-000002020000}"/>
    <hyperlink ref="S600" r:id="rId282" xr:uid="{00000000-0004-0000-0100-000003020000}"/>
    <hyperlink ref="S601" r:id="rId283" xr:uid="{00000000-0004-0000-0100-000004020000}"/>
    <hyperlink ref="S602" r:id="rId284" xr:uid="{00000000-0004-0000-0100-000005020000}"/>
    <hyperlink ref="S603" r:id="rId285" xr:uid="{00000000-0004-0000-0100-000006020000}"/>
    <hyperlink ref="S604" r:id="rId286" xr:uid="{00000000-0004-0000-0100-000007020000}"/>
    <hyperlink ref="S550" r:id="rId287" xr:uid="{00000000-0004-0000-0100-000008020000}"/>
    <hyperlink ref="S552" r:id="rId288" xr:uid="{00000000-0004-0000-0100-000009020000}"/>
    <hyperlink ref="S551" r:id="rId289" xr:uid="{00000000-0004-0000-0100-00000A020000}"/>
    <hyperlink ref="S553" r:id="rId290" xr:uid="{00000000-0004-0000-0100-00000B020000}"/>
    <hyperlink ref="S554" r:id="rId291" xr:uid="{00000000-0004-0000-0100-00000C020000}"/>
    <hyperlink ref="S555" r:id="rId292" xr:uid="{00000000-0004-0000-0100-00000D020000}"/>
    <hyperlink ref="S556" r:id="rId293" xr:uid="{00000000-0004-0000-0100-00000E020000}"/>
    <hyperlink ref="S557" r:id="rId294" xr:uid="{00000000-0004-0000-0100-00000F020000}"/>
    <hyperlink ref="S616" r:id="rId295" xr:uid="{00000000-0004-0000-0100-000010020000}"/>
    <hyperlink ref="S617" r:id="rId296" xr:uid="{00000000-0004-0000-0100-000011020000}"/>
    <hyperlink ref="S618" r:id="rId297" xr:uid="{00000000-0004-0000-0100-000012020000}"/>
    <hyperlink ref="S619" r:id="rId298" xr:uid="{00000000-0004-0000-0100-000013020000}"/>
    <hyperlink ref="S620" r:id="rId299" xr:uid="{00000000-0004-0000-0100-000014020000}"/>
    <hyperlink ref="S621" r:id="rId300" xr:uid="{00000000-0004-0000-0100-000015020000}"/>
    <hyperlink ref="S622" r:id="rId301" xr:uid="{00000000-0004-0000-0100-000016020000}"/>
    <hyperlink ref="S623" r:id="rId302" xr:uid="{00000000-0004-0000-0100-000017020000}"/>
    <hyperlink ref="S559" r:id="rId303" xr:uid="{00000000-0004-0000-0100-000018020000}"/>
    <hyperlink ref="S560" r:id="rId304" xr:uid="{00000000-0004-0000-0100-000019020000}"/>
    <hyperlink ref="S561" r:id="rId305" xr:uid="{00000000-0004-0000-0100-00001A020000}"/>
    <hyperlink ref="S562" r:id="rId306" xr:uid="{00000000-0004-0000-0100-00001B020000}"/>
    <hyperlink ref="S563" r:id="rId307" xr:uid="{00000000-0004-0000-0100-00001C020000}"/>
    <hyperlink ref="S564" r:id="rId308" xr:uid="{00000000-0004-0000-0100-00001D020000}"/>
    <hyperlink ref="S565" r:id="rId309" xr:uid="{00000000-0004-0000-0100-00001E020000}"/>
    <hyperlink ref="S566" r:id="rId310" xr:uid="{00000000-0004-0000-0100-00001F020000}"/>
    <hyperlink ref="S568" r:id="rId311" xr:uid="{00000000-0004-0000-0100-000020020000}"/>
    <hyperlink ref="S569" r:id="rId312" xr:uid="{00000000-0004-0000-0100-000021020000}"/>
    <hyperlink ref="S570" r:id="rId313" xr:uid="{00000000-0004-0000-0100-000022020000}"/>
    <hyperlink ref="S575" r:id="rId314" xr:uid="{00000000-0004-0000-0100-000023020000}"/>
    <hyperlink ref="S574" r:id="rId315" xr:uid="{00000000-0004-0000-0100-000024020000}"/>
    <hyperlink ref="S572" r:id="rId316" xr:uid="{00000000-0004-0000-0100-000025020000}"/>
    <hyperlink ref="S573" r:id="rId317" xr:uid="{00000000-0004-0000-0100-000026020000}"/>
    <hyperlink ref="S571" r:id="rId318" xr:uid="{00000000-0004-0000-0100-000027020000}"/>
    <hyperlink ref="S353" r:id="rId319" xr:uid="{00000000-0004-0000-0100-000028020000}"/>
    <hyperlink ref="S198" r:id="rId320" xr:uid="{00000000-0004-0000-0100-00002B020000}"/>
    <hyperlink ref="S199" r:id="rId321" xr:uid="{00000000-0004-0000-0100-00002C020000}"/>
    <hyperlink ref="S201" r:id="rId322" xr:uid="{00000000-0004-0000-0100-00002D020000}"/>
    <hyperlink ref="S182" r:id="rId323" xr:uid="{00000000-0004-0000-0100-00002E020000}"/>
    <hyperlink ref="S193" r:id="rId324" xr:uid="{00000000-0004-0000-0100-00002F020000}"/>
    <hyperlink ref="S465" r:id="rId325" xr:uid="{00000000-0004-0000-0100-000034020000}"/>
    <hyperlink ref="S493" r:id="rId326" xr:uid="{00000000-0004-0000-0100-000035020000}"/>
    <hyperlink ref="S471" r:id="rId327" display="https://www.3m.co.uk/3M/en_GB/p/d/v000125637/" xr:uid="{00000000-0004-0000-0100-000036020000}"/>
    <hyperlink ref="S318" r:id="rId328" xr:uid="{00000000-0004-0000-0100-000037020000}"/>
    <hyperlink ref="S296" r:id="rId329" xr:uid="{00000000-0004-0000-0100-000038020000}"/>
    <hyperlink ref="S297" r:id="rId330" xr:uid="{00000000-0004-0000-0100-000039020000}"/>
    <hyperlink ref="S228" r:id="rId331" location=":~:text=The%20BD%20MAX%E2%84%A2%20System,in%20less%20than%20three%20hours*." xr:uid="{00000000-0004-0000-0100-00003A020000}"/>
    <hyperlink ref="S235" r:id="rId332" location=":~:text=The%20BD%20MAX%E2%84%A2%20System,in%20less%20than%20three%20hours*." xr:uid="{00000000-0004-0000-0100-00003B020000}"/>
    <hyperlink ref="S236" r:id="rId333" location=":~:text=The%20BD%20MAX%E2%84%A2%20System,in%20less%20than%20three%20hours*." xr:uid="{00000000-0004-0000-0100-00003D020000}"/>
    <hyperlink ref="S237" r:id="rId334" location=":~:text=The%20BD%20MAX%E2%84%A2%20System,in%20less%20than%20three%20hours*." xr:uid="{00000000-0004-0000-0100-00003E020000}"/>
    <hyperlink ref="S243" r:id="rId335" location=":~:text=The%20BD%20MAX%E2%84%A2%20System,in%20less%20than%20three%20hours*." xr:uid="{00000000-0004-0000-0100-00003F020000}"/>
    <hyperlink ref="S231" r:id="rId336" xr:uid="{00000000-0004-0000-0100-000040020000}"/>
    <hyperlink ref="S239" r:id="rId337" location=":~:text=The%20BD%20MAX%E2%84%A2%20System,in%20less%20than%20three%20hours*." xr:uid="{00000000-0004-0000-0100-000041020000}"/>
    <hyperlink ref="S240" r:id="rId338" location=":~:text=The%20BD%20MAX%E2%84%A2%20System,in%20less%20than%20three%20hours*." xr:uid="{00000000-0004-0000-0100-000042020000}"/>
    <hyperlink ref="S241" r:id="rId339" location=":~:text=The%20BD%20MAX%E2%84%A2%20System,in%20less%20than%20three%20hours*." xr:uid="{00000000-0004-0000-0100-000043020000}"/>
    <hyperlink ref="S242" r:id="rId340" location=":~:text=The%20BD%20MAX%E2%84%A2%20System,in%20less%20than%20three%20hours*." xr:uid="{00000000-0004-0000-0100-000044020000}"/>
    <hyperlink ref="S238" r:id="rId341" location=":~:text=The%20BD%20MAX%E2%84%A2%20System,in%20less%20than%20three%20hours*." xr:uid="{00000000-0004-0000-0100-000045020000}"/>
    <hyperlink ref="S232" r:id="rId342" xr:uid="{00000000-0004-0000-0100-000046020000}"/>
    <hyperlink ref="S244" r:id="rId343" xr:uid="{00000000-0004-0000-0100-000047020000}"/>
    <hyperlink ref="S376" r:id="rId344" xr:uid="{00000000-0004-0000-0100-000048020000}"/>
    <hyperlink ref="S375" r:id="rId345" xr:uid="{00000000-0004-0000-0100-000049020000}"/>
    <hyperlink ref="S136" r:id="rId346" xr:uid="{00000000-0004-0000-0100-00004E020000}"/>
    <hyperlink ref="S137" r:id="rId347" xr:uid="{00000000-0004-0000-0100-00004F020000}"/>
    <hyperlink ref="S139" r:id="rId348" xr:uid="{00000000-0004-0000-0100-000050020000}"/>
    <hyperlink ref="S138" r:id="rId349" xr:uid="{00000000-0004-0000-0100-000051020000}"/>
    <hyperlink ref="S140" r:id="rId350" xr:uid="{00000000-0004-0000-0100-000052020000}"/>
    <hyperlink ref="S161" r:id="rId351" xr:uid="{00000000-0004-0000-0100-000053020000}"/>
    <hyperlink ref="S163" r:id="rId352" xr:uid="{00000000-0004-0000-0100-000054020000}"/>
    <hyperlink ref="S162" r:id="rId353" xr:uid="{00000000-0004-0000-0100-000055020000}"/>
    <hyperlink ref="S165" r:id="rId354" xr:uid="{00000000-0004-0000-0100-000056020000}"/>
    <hyperlink ref="S166" r:id="rId355" xr:uid="{00000000-0004-0000-0100-000057020000}"/>
    <hyperlink ref="S170" r:id="rId356" xr:uid="{00000000-0004-0000-0100-000058020000}"/>
    <hyperlink ref="S164" r:id="rId357" xr:uid="{00000000-0004-0000-0100-000059020000}"/>
    <hyperlink ref="S175" r:id="rId358" xr:uid="{00000000-0004-0000-0100-00005A020000}"/>
    <hyperlink ref="S172" r:id="rId359" xr:uid="{00000000-0004-0000-0100-00005B020000}"/>
    <hyperlink ref="S173" r:id="rId360" xr:uid="{00000000-0004-0000-0100-00005C020000}"/>
    <hyperlink ref="S171" r:id="rId361" xr:uid="{00000000-0004-0000-0100-00005D020000}"/>
    <hyperlink ref="S159" r:id="rId362" xr:uid="{00000000-0004-0000-0100-00005E020000}"/>
    <hyperlink ref="S142" r:id="rId363" xr:uid="{00000000-0004-0000-0100-00005F020000}"/>
    <hyperlink ref="S143" r:id="rId364" xr:uid="{00000000-0004-0000-0100-000060020000}"/>
    <hyperlink ref="S144" r:id="rId365" xr:uid="{00000000-0004-0000-0100-000061020000}"/>
    <hyperlink ref="S225" r:id="rId366" xr:uid="{00000000-0004-0000-0100-000069020000}"/>
    <hyperlink ref="S148" r:id="rId367" xr:uid="{00000000-0004-0000-0100-00006A020000}"/>
    <hyperlink ref="S149" r:id="rId368" xr:uid="{00000000-0004-0000-0100-00006B020000}"/>
    <hyperlink ref="S150" r:id="rId369" xr:uid="{00000000-0004-0000-0100-00006C020000}"/>
    <hyperlink ref="S362" r:id="rId370" xr:uid="{00000000-0004-0000-0100-00006D020000}"/>
    <hyperlink ref="S545" r:id="rId371" xr:uid="{00000000-0004-0000-0100-00006E020000}"/>
    <hyperlink ref="S21" r:id="rId372" xr:uid="{EA31BDC1-3628-4419-9928-A1BDAD56A1BD}"/>
    <hyperlink ref="S90" r:id="rId373" xr:uid="{3D194A0E-CEF1-4140-B316-093DA6D90DD1}"/>
    <hyperlink ref="S94" r:id="rId374" xr:uid="{6D83F272-B95C-4F8E-9C48-018BD35746A8}"/>
    <hyperlink ref="S145" r:id="rId375" xr:uid="{DDB4EF32-80B0-460D-9AB2-ED790B9B9C01}"/>
    <hyperlink ref="S146" r:id="rId376" xr:uid="{7E9CE840-4DE9-4322-A83B-5E3FEF7E9B63}"/>
    <hyperlink ref="S147" r:id="rId377" xr:uid="{FB7ADC41-F314-4A7D-ABDD-2CEDE57D8A39}"/>
    <hyperlink ref="S245" r:id="rId378" location=":~:text=The%20BD%20MAX%E2%84%A2%20System,in%20less%20than%20three%20hours*." xr:uid="{9AF09A14-9C86-4E97-A79C-5B38E0BFDB9D}"/>
    <hyperlink ref="S22" r:id="rId379" xr:uid="{F054341B-4E69-4C94-B604-F97A2C375FE3}"/>
    <hyperlink ref="S23" r:id="rId380" xr:uid="{E2E0ECDE-E973-445F-9202-706EBCF902C8}"/>
    <hyperlink ref="S247" r:id="rId381" xr:uid="{14957353-BA1B-42E3-9C3F-5A7AAE831015}"/>
    <hyperlink ref="S248" r:id="rId382" xr:uid="{2E27953C-642E-414C-B4E1-C8AE284D48B4}"/>
    <hyperlink ref="S249" r:id="rId383" xr:uid="{90BCC4B3-260C-4F0A-81A6-D20E3601817C}"/>
    <hyperlink ref="S253" r:id="rId384" xr:uid="{0AA51661-C59A-458A-9E7C-9AE2E16C41D2}"/>
    <hyperlink ref="S336" r:id="rId385" xr:uid="{4EE7B914-40F2-429D-9416-72A8D5B566CE}"/>
    <hyperlink ref="S33" r:id="rId386" display="https://www.human.de/products/molecular-dx/isothermal-amplification/instruments-primary-district-labs-level-i-ii/humaloop-t-mtbc/?sword_list[]=loop&amp;no_cache=1" xr:uid="{00000000-0004-0000-0100-000070010000}"/>
    <hyperlink ref="S43" r:id="rId387" display="https://www.human.de/products/molecular-dx/service-support/" xr:uid="{00000000-0004-0000-0100-000040010000}"/>
    <hyperlink ref="S42" r:id="rId388" display="https://www.human.de/products/molecular-dx/service-support/" xr:uid="{00000000-0004-0000-0100-00003F010000}"/>
    <hyperlink ref="S41" r:id="rId389" display="https://www.human.de/products/molecular-dx/service-support/" xr:uid="{00000000-0004-0000-0100-00003E010000}"/>
    <hyperlink ref="S40" r:id="rId390" display="https://www.human.de/products/molecular-dx/service-support/" xr:uid="{00000000-0004-0000-0100-00003D010000}"/>
    <hyperlink ref="S32" r:id="rId391" display="https://www.human.de/products/molecular-dx/tb-lamp/instruments/" xr:uid="{00000000-0004-0000-0100-00003C010000}"/>
    <hyperlink ref="S31" r:id="rId392" display="https://www.human.de/products/molecular-dx/tb-lamp/instruments/" xr:uid="{00000000-0004-0000-0100-00003B010000}"/>
    <hyperlink ref="S35" r:id="rId393" display="https://www.human.de/products/molecular-dx/tb-lamp/detection-assay/" xr:uid="{00000000-0004-0000-0100-00003A010000}"/>
    <hyperlink ref="S36" r:id="rId394" display="https://www.human.de/products/molecular-dx/tb-lamp/dna-extraction/" xr:uid="{00000000-0004-0000-0100-000039010000}"/>
    <hyperlink ref="S38" r:id="rId395" display="https://www.human.de/products/molecular-dx/tb-lamp/" xr:uid="{00000000-0004-0000-0100-000038010000}"/>
    <hyperlink ref="S30" r:id="rId396" display="https://www.human.de/products/molecular-dx/isothermal-amplification/instruments-primary-district-labs-level-i-ii/humaloop-t-mtbc/" xr:uid="{00000000-0004-0000-0100-00007A000000}"/>
    <hyperlink ref="S45" r:id="rId397" xr:uid="{24D4F504-81AF-41DE-9A43-8EDFC437F49B}"/>
    <hyperlink ref="S46:S56" r:id="rId398" display="https://www.cepheid.com/en-CH/systems/genexpert-family-of-systems/genexpert-system.html" xr:uid="{7093415B-B5E4-4461-85E9-BFA92455F75C}"/>
    <hyperlink ref="S50" r:id="rId399" xr:uid="{55707FD7-223B-40AD-A42E-79B6FA9E28F8}"/>
    <hyperlink ref="S46" r:id="rId400" xr:uid="{23717C44-977D-47CA-B2F7-4D29ACCFF508}"/>
    <hyperlink ref="S233" r:id="rId401" xr:uid="{73BD02A3-D308-47E3-9D68-AC7B1D22D098}"/>
    <hyperlink ref="S151" r:id="rId402" xr:uid="{2E6761E5-4A94-4953-9B7E-A5CA65B9FAA0}"/>
    <hyperlink ref="S153" r:id="rId403" xr:uid="{8AD676A6-C02F-47F0-9A4A-896E2A70DC0E}"/>
    <hyperlink ref="S152" r:id="rId404" xr:uid="{1120FD90-F774-4336-9B9A-0B8CDBBECD40}"/>
    <hyperlink ref="S158" r:id="rId405" xr:uid="{CBB3A26C-6F0E-416F-990C-49BE49F1E024}"/>
    <hyperlink ref="S58:S79" r:id="rId406" display="https://www.cepheid.com/en-CH/systems/genexpert-family-of-systems/genexpert-system.html" xr:uid="{0D868463-5353-4F5A-B048-2F1B6A9370A2}"/>
    <hyperlink ref="S475" r:id="rId407" xr:uid="{B9148C1B-5CE3-4C27-84EE-A72DD5E5EF6E}"/>
    <hyperlink ref="S476" r:id="rId408" xr:uid="{2B137925-0E07-44E0-A963-7FE4D03ED298}"/>
    <hyperlink ref="S477" r:id="rId409" xr:uid="{DBA93184-4E88-4E7D-8EB1-3A9EB9798002}"/>
    <hyperlink ref="S81" r:id="rId410" xr:uid="{A30C58E7-8FB2-41F2-B308-8410FB449812}"/>
    <hyperlink ref="S82" r:id="rId411" xr:uid="{8AC474C4-A2FC-48C9-A220-4B4979DD61EB}"/>
    <hyperlink ref="S86" r:id="rId412" xr:uid="{4ECD7559-5BAE-4FE1-ABA8-0C5806A3459A}"/>
    <hyperlink ref="S85" r:id="rId413" xr:uid="{1723272B-FB8C-4872-B745-D894EA7C18D5}"/>
    <hyperlink ref="S84" r:id="rId414" xr:uid="{9BF2934C-509C-40C5-9FFB-60308413C2B4}"/>
    <hyperlink ref="S83" r:id="rId415" xr:uid="{3FAF9714-CF52-4E4D-BA05-8890C2911242}"/>
    <hyperlink ref="S183" r:id="rId416" xr:uid="{6F8BCB30-EF38-44B7-8F18-25F48598420A}"/>
    <hyperlink ref="S256" r:id="rId417" xr:uid="{FDB558D4-74DB-4C1D-98C4-6DC554654574}"/>
    <hyperlink ref="S257" r:id="rId418" xr:uid="{FEE6FE79-6368-4797-AE6C-F92EB5E603C6}"/>
    <hyperlink ref="S258" r:id="rId419" xr:uid="{7CA7584D-3EDB-4916-BE19-70D0E8F558F6}"/>
  </hyperlinks>
  <pageMargins left="0.23622047244094491" right="0.23622047244094491" top="0.74803149606299213" bottom="0.74803149606299213" header="0.31496062992125984" footer="0.31496062992125984"/>
  <pageSetup paperSize="8" scale="42" fitToHeight="0" orientation="landscape" r:id="rId420"/>
  <headerFooter alignWithMargins="0">
    <oddFooter>&amp;L&amp;F&amp;C&amp;A&amp;RPage &amp;P of &amp;N</oddFooter>
  </headerFooter>
  <drawing r:id="rId4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indexed="47"/>
    <pageSetUpPr fitToPage="1"/>
  </sheetPr>
  <dimension ref="A1:L23"/>
  <sheetViews>
    <sheetView zoomScale="80" zoomScaleNormal="80" workbookViewId="0">
      <selection activeCell="E29" sqref="E29"/>
    </sheetView>
  </sheetViews>
  <sheetFormatPr defaultColWidth="11.42578125" defaultRowHeight="12.75"/>
  <cols>
    <col min="1" max="1" width="40" style="11" customWidth="1"/>
    <col min="2" max="2" width="0.7109375" style="11" customWidth="1"/>
    <col min="3" max="9" width="17.7109375" style="11" customWidth="1"/>
    <col min="10" max="10" width="20.42578125" style="11" customWidth="1"/>
    <col min="11" max="11" width="19.85546875" style="11" bestFit="1" customWidth="1"/>
    <col min="12" max="12" width="25.28515625" style="11" bestFit="1" customWidth="1"/>
    <col min="13" max="13" width="8.42578125" style="11" customWidth="1"/>
    <col min="14" max="14" width="10.28515625" style="11" customWidth="1"/>
    <col min="15" max="16384" width="11.42578125" style="11"/>
  </cols>
  <sheetData>
    <row r="1" spans="1:12" ht="51" customHeight="1" thickBot="1">
      <c r="A1" s="499"/>
      <c r="B1" s="500"/>
      <c r="C1" s="1195" t="s">
        <v>1899</v>
      </c>
      <c r="D1" s="1195"/>
      <c r="E1" s="1195"/>
      <c r="F1" s="1195"/>
      <c r="G1" s="1195"/>
      <c r="H1" s="1195"/>
      <c r="I1" s="1195"/>
      <c r="J1" s="1195"/>
      <c r="K1" s="1195"/>
      <c r="L1" s="1196"/>
    </row>
    <row r="2" spans="1:12" ht="3.75" customHeight="1" thickBot="1">
      <c r="A2" s="212"/>
      <c r="B2" s="213"/>
      <c r="C2" s="213"/>
      <c r="D2" s="214"/>
      <c r="E2" s="214"/>
      <c r="G2" s="214"/>
      <c r="H2" s="215"/>
      <c r="I2" s="214"/>
      <c r="J2" s="214"/>
    </row>
    <row r="3" spans="1:12" ht="30.75" customHeight="1" thickBot="1">
      <c r="A3" s="1191" t="s">
        <v>12</v>
      </c>
      <c r="B3" s="1193"/>
      <c r="C3" s="1197" t="s">
        <v>82</v>
      </c>
      <c r="D3" s="1198"/>
      <c r="E3" s="1199" t="s">
        <v>1900</v>
      </c>
      <c r="F3" s="1198"/>
      <c r="G3" s="1199" t="s">
        <v>1901</v>
      </c>
      <c r="H3" s="1198"/>
      <c r="I3" s="1194" t="s">
        <v>1902</v>
      </c>
      <c r="J3" s="1194" t="s">
        <v>1903</v>
      </c>
      <c r="K3" s="1194" t="s">
        <v>1904</v>
      </c>
      <c r="L3" s="1194" t="s">
        <v>1905</v>
      </c>
    </row>
    <row r="4" spans="1:12" ht="24" customHeight="1" thickBot="1">
      <c r="A4" s="1192"/>
      <c r="B4" s="1193"/>
      <c r="C4" s="519" t="s">
        <v>1906</v>
      </c>
      <c r="D4" s="258" t="s">
        <v>1907</v>
      </c>
      <c r="E4" s="519" t="s">
        <v>1906</v>
      </c>
      <c r="F4" s="258" t="s">
        <v>1907</v>
      </c>
      <c r="G4" s="519" t="s">
        <v>1906</v>
      </c>
      <c r="H4" s="258" t="s">
        <v>1907</v>
      </c>
      <c r="I4" s="1194"/>
      <c r="J4" s="1194"/>
      <c r="K4" s="1194"/>
      <c r="L4" s="1194"/>
    </row>
    <row r="5" spans="1:12" ht="20.100000000000001" customHeight="1" thickBot="1">
      <c r="A5" s="516" t="s">
        <v>347</v>
      </c>
      <c r="B5" s="259"/>
      <c r="C5" s="752" t="str">
        <f>IF(SUMIFS('Calculations - Diagnostics'!F:F,'Calculations - Diagnostics'!B:B,'3 Diag Planning tool'!A5,'Calculations - Diagnostics'!D:D,"*"&amp;"General Cargo"&amp;"*")=0,"",SUMIFS('Calculations - Diagnostics'!F:F,'Calculations - Diagnostics'!B:B,'3 Diag Planning tool'!A5,'Calculations - Diagnostics'!D:D,"*"&amp;"General Cargo"&amp;"*"))</f>
        <v/>
      </c>
      <c r="D5" s="752" t="str">
        <f>IF(SUMIFS('Calculations - Diagnostics'!E:E,'Calculations - Diagnostics'!B:B,'3 Diag Planning tool'!A5,'Calculations - Diagnostics'!D:D,"*"&amp;"General Cargo"&amp;"*")=0,"",SUMIFS('Calculations - Diagnostics'!E:E,'Calculations - Diagnostics'!B:B,'3 Diag Planning tool'!A5,'Calculations - Diagnostics'!D:D,"*"&amp;"General Cargo"&amp;"*"))</f>
        <v/>
      </c>
      <c r="E5" s="753" t="str">
        <f>IF(SUMIFS('Calculations - Diagnostics'!$F:$F,'Calculations - Diagnostics'!$B:$B,'3 Diag Planning tool'!$A5,'Calculations - Diagnostics'!$D:$D,"*"&amp;"Cool"&amp;"*")=0,"",SUMIFS('Calculations - Diagnostics'!$F:$F,'Calculations - Diagnostics'!$B:$B,'3 Diag Planning tool'!$A5,'Calculations - Diagnostics'!$D:$D,"*"&amp;"Cool"&amp;"*"))</f>
        <v/>
      </c>
      <c r="F5" s="753" t="str">
        <f>IF(SUMIFS('Calculations - Diagnostics'!E:E,'Calculations - Diagnostics'!B:B,'3 Diag Planning tool'!A5,'Calculations - Diagnostics'!D:D,"*"&amp;"Cool Cargo"&amp;"*")=0,"",SUMIFS('Calculations - Diagnostics'!E:E,'Calculations - Diagnostics'!B:B,'3 Diag Planning tool'!A5,'Calculations - Diagnostics'!D:D,"*"&amp;"Cool Cargo"&amp;"*"))</f>
        <v/>
      </c>
      <c r="G5" s="753" t="str">
        <f>IF(SUMIFS('Calculations - Diagnostics'!$F:$F,'Calculations - Diagnostics'!$B:$B,'3 Diag Planning tool'!$A5,'Calculations - Diagnostics'!$D:$D,"*"&amp;"Dangerous"&amp;"*")=0,"",SUMIFS('Calculations - Diagnostics'!$F:$F,'Calculations - Diagnostics'!$B:$B,'3 Diag Planning tool'!$A5,'Calculations - Diagnostics'!$D:$D,"*"&amp;"Dangerous"&amp;"*"))</f>
        <v/>
      </c>
      <c r="H5" s="753" t="str">
        <f>IF(SUMIFS('Calculations - Diagnostics'!E:E,'Calculations - Diagnostics'!B:B,'3 Diag Planning tool'!A5,'Calculations - Diagnostics'!D:D,"*"&amp;"Dangerous Cargo"&amp;"*")=0,"",SUMIFS('Calculations - Diagnostics'!E:E,'Calculations - Diagnostics'!B:B,'3 Diag Planning tool'!A5,'Calculations - Diagnostics'!D:D,"*"&amp;"Dangerous Cargo"&amp;"*"))</f>
        <v/>
      </c>
      <c r="I5" s="751" t="str">
        <f>IF(SUMIFS('Calculations - Diagnostics'!$G:$G,'Calculations - Diagnostics'!$D:$D,"Service",'Calculations - Diagnostics'!$B:$B,A5)=0,"",SUMIFS('Calculations - Diagnostics'!$G:$G,'Calculations - Diagnostics'!$D:$D,"Service",'Calculations - Diagnostics'!$B:$B,A5))</f>
        <v/>
      </c>
      <c r="J5" s="316" t="str">
        <f>IF(SUMIFS('Calculations - Diagnostics'!$G:$G,'Calculations - Diagnostics'!$D:$D,"&lt;&gt;Service",'Calculations - Diagnostics'!$B:$B,A5)=0,"",SUMIFS('Calculations - Diagnostics'!$G:$G,'Calculations - Diagnostics'!$D:$D,"&lt;&gt;Service",'Calculations - Diagnostics'!$B:$B,A5))</f>
        <v/>
      </c>
      <c r="K5" s="316"/>
      <c r="L5" s="316" t="str">
        <f>IF(AND(I5="",J5="",K5=""),"",IF(AND(I5="",K5=""),J5,IF(AND(J5="",K5=""),I5,IF(K5="",I5+J5,IF(I5="",J5-K5,I5+J5-K5)))))</f>
        <v/>
      </c>
    </row>
    <row r="6" spans="1:12" ht="20.100000000000001" customHeight="1" thickBot="1">
      <c r="A6" s="517" t="s">
        <v>806</v>
      </c>
      <c r="B6" s="259"/>
      <c r="C6" s="754" t="str">
        <f>IF(SUMIFS('Calculations - Diagnostics'!F:F,'Calculations - Diagnostics'!B:B,'3 Diag Planning tool'!A6,'Calculations - Diagnostics'!D:D,"*"&amp;"General Cargo"&amp;"*")=0,"",SUMIFS('Calculations - Diagnostics'!F:F,'Calculations - Diagnostics'!B:B,'3 Diag Planning tool'!A6,'Calculations - Diagnostics'!D:D,"*"&amp;"General Cargo"&amp;"*"))</f>
        <v/>
      </c>
      <c r="D6" s="755" t="str">
        <f>IF(SUMIFS('Calculations - Diagnostics'!E:E,'Calculations - Diagnostics'!B:B,'3 Diag Planning tool'!A6,'Calculations - Diagnostics'!D:D,"*"&amp;"General Cargo"&amp;"*")=0,"",SUMIFS('Calculations - Diagnostics'!E:E,'Calculations - Diagnostics'!B:B,'3 Diag Planning tool'!A6,'Calculations - Diagnostics'!D:D,"*"&amp;"General Cargo"&amp;"*"))</f>
        <v/>
      </c>
      <c r="E6" s="754" t="str">
        <f>IF(SUMIFS('Calculations - Diagnostics'!$F:$F,'Calculations - Diagnostics'!$B:$B,'3 Diag Planning tool'!$A6,'Calculations - Diagnostics'!$D:$D,"*"&amp;"Cool"&amp;"*")=0,"",SUMIFS('Calculations - Diagnostics'!$F:$F,'Calculations - Diagnostics'!$B:$B,'3 Diag Planning tool'!$A6,'Calculations - Diagnostics'!$D:$D,"*"&amp;"Cool"&amp;"*"))</f>
        <v/>
      </c>
      <c r="F6" s="755" t="str">
        <f>IF(SUMIFS('Calculations - Diagnostics'!E:E,'Calculations - Diagnostics'!B:B,'3 Diag Planning tool'!A6,'Calculations - Diagnostics'!D:D,"*"&amp;"Cool Cargo"&amp;"*")=0,"",SUMIFS('Calculations - Diagnostics'!E:E,'Calculations - Diagnostics'!B:B,'3 Diag Planning tool'!A6,'Calculations - Diagnostics'!D:D,"*"&amp;"Cool Cargo"&amp;"*"))</f>
        <v/>
      </c>
      <c r="G6" s="754" t="str">
        <f>IF(SUMIFS('Calculations - Diagnostics'!$F:$F,'Calculations - Diagnostics'!$B:$B,'3 Diag Planning tool'!$A6,'Calculations - Diagnostics'!$D:$D,"*"&amp;"Dangerous"&amp;"*")=0,"",SUMIFS('Calculations - Diagnostics'!$F:$F,'Calculations - Diagnostics'!$B:$B,'3 Diag Planning tool'!$A6,'Calculations - Diagnostics'!$D:$D,"*"&amp;"Dangerous"&amp;"*"))</f>
        <v/>
      </c>
      <c r="H6" s="755" t="str">
        <f>IF(SUMIFS('Calculations - Diagnostics'!E:E,'Calculations - Diagnostics'!B:B,'3 Diag Planning tool'!A6,'Calculations - Diagnostics'!D:D,"*"&amp;"Dangerous Cargo"&amp;"*")=0,"",SUMIFS('Calculations - Diagnostics'!E:E,'Calculations - Diagnostics'!B:B,'3 Diag Planning tool'!A6,'Calculations - Diagnostics'!D:D,"*"&amp;"Dangerous Cargo"&amp;"*"))</f>
        <v/>
      </c>
      <c r="I6" s="260" t="str">
        <f>IF(SUMIFS('Calculations - Diagnostics'!$G:$G,'Calculations - Diagnostics'!$D:$D,"Service",'Calculations - Diagnostics'!$B:$B,A6)=0,"",SUMIFS('Calculations - Diagnostics'!$G:$G,'Calculations - Diagnostics'!$D:$D,"Service",'Calculations - Diagnostics'!$B:$B,A6))</f>
        <v/>
      </c>
      <c r="J6" s="260" t="str">
        <f>IF(SUMIFS('Calculations - Diagnostics'!$G:$G,'Calculations - Diagnostics'!$D:$D,"&lt;&gt;Service",'Calculations - Diagnostics'!$B:$B,A6)=0,"",SUMIFS('Calculations - Diagnostics'!$G:$G,'Calculations - Diagnostics'!$D:$D,"&lt;&gt;Service",'Calculations - Diagnostics'!$B:$B,A6))</f>
        <v/>
      </c>
      <c r="K6" s="260"/>
      <c r="L6" s="260" t="str">
        <f t="shared" ref="L6:L20" si="0">IF(AND(I6="",J6="",K6=""),"",IF(AND(I6="",K6=""),J6,IF(AND(J6="",K6=""),I6,IF(K6="",I6+J6,IF(I6="",J6-K6,I6+J6-K6)))))</f>
        <v/>
      </c>
    </row>
    <row r="7" spans="1:12" ht="20.100000000000001" customHeight="1" thickBot="1">
      <c r="A7" s="516" t="s">
        <v>709</v>
      </c>
      <c r="B7" s="259"/>
      <c r="C7" s="752" t="str">
        <f>IF(SUMIFS('Calculations - Diagnostics'!F:F,'Calculations - Diagnostics'!B:B,'3 Diag Planning tool'!A7,'Calculations - Diagnostics'!D:D,"*"&amp;"General Cargo"&amp;"*")=0,"",SUMIFS('Calculations - Diagnostics'!F:F,'Calculations - Diagnostics'!B:B,'3 Diag Planning tool'!A7,'Calculations - Diagnostics'!D:D,"*"&amp;"General Cargo"&amp;"*"))</f>
        <v/>
      </c>
      <c r="D7" s="752" t="str">
        <f>IF(SUMIFS('Calculations - Diagnostics'!E:E,'Calculations - Diagnostics'!B:B,'3 Diag Planning tool'!A7,'Calculations - Diagnostics'!D:D,"*"&amp;"General Cargo"&amp;"*")=0,"",SUMIFS('Calculations - Diagnostics'!E:E,'Calculations - Diagnostics'!B:B,'3 Diag Planning tool'!A7,'Calculations - Diagnostics'!D:D,"*"&amp;"General Cargo"&amp;"*"))</f>
        <v/>
      </c>
      <c r="E7" s="753" t="str">
        <f>IF(SUMIFS('Calculations - Diagnostics'!$F:$F,'Calculations - Diagnostics'!$B:$B,'3 Diag Planning tool'!$A7,'Calculations - Diagnostics'!$D:$D,"*"&amp;"Cool"&amp;"*")=0,"",SUMIFS('Calculations - Diagnostics'!$F:$F,'Calculations - Diagnostics'!$B:$B,'3 Diag Planning tool'!$A7,'Calculations - Diagnostics'!$D:$D,"*"&amp;"Cool"&amp;"*"))</f>
        <v/>
      </c>
      <c r="F7" s="753" t="str">
        <f>IF(SUMIFS('Calculations - Diagnostics'!E:E,'Calculations - Diagnostics'!B:B,'3 Diag Planning tool'!A7,'Calculations - Diagnostics'!D:D,"*"&amp;"Cool Cargo"&amp;"*")=0,"",SUMIFS('Calculations - Diagnostics'!E:E,'Calculations - Diagnostics'!B:B,'3 Diag Planning tool'!A7,'Calculations - Diagnostics'!D:D,"*"&amp;"Cool Cargo"&amp;"*"))</f>
        <v/>
      </c>
      <c r="G7" s="753" t="str">
        <f>IF(SUMIFS('Calculations - Diagnostics'!$F:$F,'Calculations - Diagnostics'!$B:$B,'3 Diag Planning tool'!$A7,'Calculations - Diagnostics'!$D:$D,"*"&amp;"Dangerous"&amp;"*")=0,"",SUMIFS('Calculations - Diagnostics'!$F:$F,'Calculations - Diagnostics'!$B:$B,'3 Diag Planning tool'!$A7,'Calculations - Diagnostics'!$D:$D,"*"&amp;"Dangerous"&amp;"*"))</f>
        <v/>
      </c>
      <c r="H7" s="753" t="str">
        <f>IF(SUMIFS('Calculations - Diagnostics'!E:E,'Calculations - Diagnostics'!B:B,'3 Diag Planning tool'!A7,'Calculations - Diagnostics'!D:D,"*"&amp;"Dangerous Cargo"&amp;"*")=0,"",SUMIFS('Calculations - Diagnostics'!E:E,'Calculations - Diagnostics'!B:B,'3 Diag Planning tool'!A7,'Calculations - Diagnostics'!D:D,"*"&amp;"Dangerous Cargo"&amp;"*"))</f>
        <v/>
      </c>
      <c r="I7" s="316" t="str">
        <f>IF(SUMIFS('Calculations - Diagnostics'!$G:$G,'Calculations - Diagnostics'!$D:$D,"Service",'Calculations - Diagnostics'!$B:$B,A7)=0,"",SUMIFS('Calculations - Diagnostics'!$G:$G,'Calculations - Diagnostics'!$D:$D,"Service",'Calculations - Diagnostics'!$B:$B,A7))</f>
        <v/>
      </c>
      <c r="J7" s="316" t="str">
        <f>IF(SUMIFS('Calculations - Diagnostics'!$G:$G,'Calculations - Diagnostics'!$D:$D,"&lt;&gt;Service",'Calculations - Diagnostics'!$B:$B,A7)=0,"",SUMIFS('Calculations - Diagnostics'!$G:$G,'Calculations - Diagnostics'!$D:$D,"&lt;&gt;Service",'Calculations - Diagnostics'!$B:$B,A7))</f>
        <v/>
      </c>
      <c r="K7" s="316"/>
      <c r="L7" s="316" t="str">
        <f t="shared" si="0"/>
        <v/>
      </c>
    </row>
    <row r="8" spans="1:12" ht="20.100000000000001" customHeight="1" thickBot="1">
      <c r="A8" s="517" t="s">
        <v>136</v>
      </c>
      <c r="B8" s="259"/>
      <c r="C8" s="754" t="str">
        <f>IF(SUMIFS('Calculations - Diagnostics'!F:F,'Calculations - Diagnostics'!B:B,'3 Diag Planning tool'!A8,'Calculations - Diagnostics'!D:D,"*"&amp;"General Cargo"&amp;"*")=0,"",SUMIFS('Calculations - Diagnostics'!F:F,'Calculations - Diagnostics'!B:B,'3 Diag Planning tool'!A8,'Calculations - Diagnostics'!D:D,"*"&amp;"General Cargo"&amp;"*"))</f>
        <v/>
      </c>
      <c r="D8" s="755" t="str">
        <f>IF(SUMIFS('Calculations - Diagnostics'!E:E,'Calculations - Diagnostics'!B:B,'3 Diag Planning tool'!A8,'Calculations - Diagnostics'!D:D,"*"&amp;"General Cargo"&amp;"*")=0,"",SUMIFS('Calculations - Diagnostics'!E:E,'Calculations - Diagnostics'!B:B,'3 Diag Planning tool'!A8,'Calculations - Diagnostics'!D:D,"*"&amp;"General Cargo"&amp;"*"))</f>
        <v/>
      </c>
      <c r="E8" s="754" t="str">
        <f>IF(SUMIFS('Calculations - Diagnostics'!$F:$F,'Calculations - Diagnostics'!$B:$B,'3 Diag Planning tool'!$A8,'Calculations - Diagnostics'!$D:$D,"*"&amp;"Cool"&amp;"*")=0,"",SUMIFS('Calculations - Diagnostics'!$F:$F,'Calculations - Diagnostics'!$B:$B,'3 Diag Planning tool'!$A8,'Calculations - Diagnostics'!$D:$D,"*"&amp;"Cool"&amp;"*"))</f>
        <v/>
      </c>
      <c r="F8" s="755" t="str">
        <f>IF(SUMIFS('Calculations - Diagnostics'!E:E,'Calculations - Diagnostics'!B:B,'3 Diag Planning tool'!A8,'Calculations - Diagnostics'!D:D,"*"&amp;"Cool Cargo"&amp;"*")=0,"",SUMIFS('Calculations - Diagnostics'!E:E,'Calculations - Diagnostics'!B:B,'3 Diag Planning tool'!A8,'Calculations - Diagnostics'!D:D,"*"&amp;"Cool Cargo"&amp;"*"))</f>
        <v/>
      </c>
      <c r="G8" s="756" t="str">
        <f>IF(SUMIFS('Calculations - Diagnostics'!$F:$F,'Calculations - Diagnostics'!$B:$B,'3 Diag Planning tool'!$A8,'Calculations - Diagnostics'!$D:$D,"*"&amp;"Dangerous"&amp;"*")=0,"",SUMIFS('Calculations - Diagnostics'!$F:$F,'Calculations - Diagnostics'!$B:$B,'3 Diag Planning tool'!$A8,'Calculations - Diagnostics'!$D:$D,"*"&amp;"Dangerous"&amp;"*"))</f>
        <v/>
      </c>
      <c r="H8" s="755" t="str">
        <f>IF(SUMIFS('Calculations - Diagnostics'!E:E,'Calculations - Diagnostics'!B:B,'3 Diag Planning tool'!A8,'Calculations - Diagnostics'!D:D,"*"&amp;"Dangerous Cargo"&amp;"*")=0,"",SUMIFS('Calculations - Diagnostics'!E:E,'Calculations - Diagnostics'!B:B,'3 Diag Planning tool'!A8,'Calculations - Diagnostics'!D:D,"*"&amp;"Dangerous Cargo"&amp;"*"))</f>
        <v/>
      </c>
      <c r="I8" s="517" t="str">
        <f>IF(SUMIFS('Calculations - Diagnostics'!$G:$G,'Calculations - Diagnostics'!$D:$D,"Service",'Calculations - Diagnostics'!$B:$B,A8)=0,"",SUMIFS('Calculations - Diagnostics'!$G:$G,'Calculations - Diagnostics'!$D:$D,"Service",'Calculations - Diagnostics'!$B:$B,A8))</f>
        <v/>
      </c>
      <c r="J8" s="830" t="str">
        <f>IF(SUMIFS('Calculations - Diagnostics'!$G:$G,'Calculations - Diagnostics'!$D:$D,"&lt;&gt;Service",'Calculations - Diagnostics'!$B:$B,A8)=0,"",SUMIFS('Calculations - Diagnostics'!$G:$G,'Calculations - Diagnostics'!$D:$D,"&lt;&gt;Service",'Calculations - Diagnostics'!$B:$B,A8))</f>
        <v/>
      </c>
      <c r="K8" s="830"/>
      <c r="L8" s="830" t="str">
        <f t="shared" si="0"/>
        <v/>
      </c>
    </row>
    <row r="9" spans="1:12" ht="20.100000000000001" customHeight="1" thickBot="1">
      <c r="A9" s="516" t="s">
        <v>397</v>
      </c>
      <c r="B9" s="259"/>
      <c r="C9" s="752" t="str">
        <f>IF(SUMIFS('Calculations - Diagnostics'!F:F,'Calculations - Diagnostics'!B:B,'3 Diag Planning tool'!A9,'Calculations - Diagnostics'!D:D,"*"&amp;"General Cargo"&amp;"*")=0,"",SUMIFS('Calculations - Diagnostics'!F:F,'Calculations - Diagnostics'!B:B,'3 Diag Planning tool'!A9,'Calculations - Diagnostics'!D:D,"*"&amp;"General Cargo"&amp;"*"))</f>
        <v/>
      </c>
      <c r="D9" s="752" t="str">
        <f>IF(SUMIFS('Calculations - Diagnostics'!E:E,'Calculations - Diagnostics'!B:B,'3 Diag Planning tool'!A9,'Calculations - Diagnostics'!D:D,"*"&amp;"General Cargo"&amp;"*")=0,"",SUMIFS('Calculations - Diagnostics'!E:E,'Calculations - Diagnostics'!B:B,'3 Diag Planning tool'!A9,'Calculations - Diagnostics'!D:D,"*"&amp;"General Cargo"&amp;"*"))</f>
        <v/>
      </c>
      <c r="E9" s="753" t="str">
        <f>IF(SUMIFS('Calculations - Diagnostics'!$F:$F,'Calculations - Diagnostics'!$B:$B,'3 Diag Planning tool'!$A9,'Calculations - Diagnostics'!$D:$D,"*"&amp;"Cool"&amp;"*")=0,"",SUMIFS('Calculations - Diagnostics'!$F:$F,'Calculations - Diagnostics'!$B:$B,'3 Diag Planning tool'!$A9,'Calculations - Diagnostics'!$D:$D,"*"&amp;"Cool"&amp;"*"))</f>
        <v/>
      </c>
      <c r="F9" s="753" t="str">
        <f>IF(SUMIFS('Calculations - Diagnostics'!E:E,'Calculations - Diagnostics'!B:B,'3 Diag Planning tool'!A9,'Calculations - Diagnostics'!D:D,"*"&amp;"Cool Cargo"&amp;"*")=0,"",SUMIFS('Calculations - Diagnostics'!E:E,'Calculations - Diagnostics'!B:B,'3 Diag Planning tool'!A9,'Calculations - Diagnostics'!D:D,"*"&amp;"Cool Cargo"&amp;"*"))</f>
        <v/>
      </c>
      <c r="G9" s="757" t="str">
        <f>IF(SUMIFS('Calculations - Diagnostics'!$F:$F,'Calculations - Diagnostics'!$B:$B,'3 Diag Planning tool'!$A9,'Calculations - Diagnostics'!$D:$D,"*"&amp;"Dangerous"&amp;"*")=0,"",SUMIFS('Calculations - Diagnostics'!$F:$F,'Calculations - Diagnostics'!$B:$B,'3 Diag Planning tool'!$A9,'Calculations - Diagnostics'!$D:$D,"*"&amp;"Dangerous"&amp;"*"))</f>
        <v/>
      </c>
      <c r="H9" s="753" t="str">
        <f>IF(SUMIFS('Calculations - Diagnostics'!E:E,'Calculations - Diagnostics'!B:B,'3 Diag Planning tool'!A9,'Calculations - Diagnostics'!D:D,"*"&amp;"Dangerous Cargo"&amp;"*")=0,"",SUMIFS('Calculations - Diagnostics'!E:E,'Calculations - Diagnostics'!B:B,'3 Diag Planning tool'!A9,'Calculations - Diagnostics'!D:D,"*"&amp;"Dangerous Cargo"&amp;"*"))</f>
        <v/>
      </c>
      <c r="I9" s="516" t="str">
        <f>IF(SUMIFS('Calculations - Diagnostics'!$G:$G,'Calculations - Diagnostics'!$D:$D,"Service",'Calculations - Diagnostics'!$B:$B,A9)=0,"",SUMIFS('Calculations - Diagnostics'!$G:$G,'Calculations - Diagnostics'!$D:$D,"Service",'Calculations - Diagnostics'!$B:$B,A9))</f>
        <v/>
      </c>
      <c r="J9" s="831" t="str">
        <f>IF(SUMIFS('Calculations - Diagnostics'!$G:$G,'Calculations - Diagnostics'!$D:$D,"&lt;&gt;Service",'Calculations - Diagnostics'!$B:$B,A9)=0,"",SUMIFS('Calculations - Diagnostics'!$G:$G,'Calculations - Diagnostics'!$D:$D,"&lt;&gt;Service",'Calculations - Diagnostics'!$B:$B,A9))</f>
        <v/>
      </c>
      <c r="K9" s="831"/>
      <c r="L9" s="831" t="str">
        <f t="shared" si="0"/>
        <v/>
      </c>
    </row>
    <row r="10" spans="1:12" ht="20.100000000000001" customHeight="1" thickBot="1">
      <c r="A10" s="515" t="s">
        <v>533</v>
      </c>
      <c r="B10" s="259"/>
      <c r="C10" s="754" t="str">
        <f>IF(SUMIFS('Calculations - Diagnostics'!F:F,'Calculations - Diagnostics'!B:B,'3 Diag Planning tool'!A10,'Calculations - Diagnostics'!D:D,"*"&amp;"General Cargo"&amp;"*")=0,"",SUMIFS('Calculations - Diagnostics'!F:F,'Calculations - Diagnostics'!B:B,'3 Diag Planning tool'!A10,'Calculations - Diagnostics'!D:D,"*"&amp;"General Cargo"&amp;"*"))</f>
        <v/>
      </c>
      <c r="D10" s="755" t="str">
        <f>IF(SUMIFS('Calculations - Diagnostics'!E:E,'Calculations - Diagnostics'!B:B,'3 Diag Planning tool'!A10,'Calculations - Diagnostics'!D:D,"*"&amp;"General Cargo"&amp;"*")=0,"",SUMIFS('Calculations - Diagnostics'!E:E,'Calculations - Diagnostics'!B:B,'3 Diag Planning tool'!A10,'Calculations - Diagnostics'!D:D,"*"&amp;"General Cargo"&amp;"*"))</f>
        <v/>
      </c>
      <c r="E10" s="754" t="str">
        <f>IF(SUMIFS('Calculations - Diagnostics'!$F:$F,'Calculations - Diagnostics'!$B:$B,'3 Diag Planning tool'!$A10,'Calculations - Diagnostics'!$D:$D,"*"&amp;"Cool"&amp;"*")=0,"",SUMIFS('Calculations - Diagnostics'!$F:$F,'Calculations - Diagnostics'!$B:$B,'3 Diag Planning tool'!$A10,'Calculations - Diagnostics'!$D:$D,"*"&amp;"Cool"&amp;"*"))</f>
        <v/>
      </c>
      <c r="F10" s="755" t="str">
        <f>IF(SUMIFS('Calculations - Diagnostics'!E:E,'Calculations - Diagnostics'!B:B,'3 Diag Planning tool'!A10,'Calculations - Diagnostics'!D:D,"*"&amp;"Cool Cargo"&amp;"*")=0,"",SUMIFS('Calculations - Diagnostics'!E:E,'Calculations - Diagnostics'!B:B,'3 Diag Planning tool'!A10,'Calculations - Diagnostics'!D:D,"*"&amp;"Cool Cargo"&amp;"*"))</f>
        <v/>
      </c>
      <c r="G10" s="754" t="str">
        <f>IF(SUMIFS('Calculations - Diagnostics'!$F:$F,'Calculations - Diagnostics'!$B:$B,'3 Diag Planning tool'!$A10,'Calculations - Diagnostics'!$D:$D,"*"&amp;"Dangerous"&amp;"*")=0,"",SUMIFS('Calculations - Diagnostics'!$F:$F,'Calculations - Diagnostics'!$B:$B,'3 Diag Planning tool'!$A10,'Calculations - Diagnostics'!$D:$D,"*"&amp;"Dangerous"&amp;"*"))</f>
        <v/>
      </c>
      <c r="H10" s="755" t="str">
        <f>IF(SUMIFS('Calculations - Diagnostics'!E:E,'Calculations - Diagnostics'!B:B,'3 Diag Planning tool'!A10,'Calculations - Diagnostics'!D:D,"*"&amp;"Dangerous Cargo"&amp;"*")=0,"",SUMIFS('Calculations - Diagnostics'!E:E,'Calculations - Diagnostics'!B:B,'3 Diag Planning tool'!A10,'Calculations - Diagnostics'!D:D,"*"&amp;"Dangerous Cargo"&amp;"*"))</f>
        <v/>
      </c>
      <c r="I10" s="260" t="str">
        <f>IF(SUMIFS('Calculations - Diagnostics'!$G:$G,'Calculations - Diagnostics'!$D:$D,"Service",'Calculations - Diagnostics'!$B:$B,A10)=0,"",SUMIFS('Calculations - Diagnostics'!$G:$G,'Calculations - Diagnostics'!$D:$D,"Service",'Calculations - Diagnostics'!$B:$B,A10))</f>
        <v/>
      </c>
      <c r="J10" s="260" t="str">
        <f>IF(SUMIFS('Calculations - Diagnostics'!$G:$G,'Calculations - Diagnostics'!$D:$D,"&lt;&gt;Service",'Calculations - Diagnostics'!$B:$B,A10)=0,"",SUMIFS('Calculations - Diagnostics'!$G:$G,'Calculations - Diagnostics'!$D:$D,"&lt;&gt;Service",'Calculations - Diagnostics'!$B:$B,A10))</f>
        <v/>
      </c>
      <c r="K10" s="260"/>
      <c r="L10" s="260" t="str">
        <f t="shared" si="0"/>
        <v/>
      </c>
    </row>
    <row r="11" spans="1:12" ht="20.100000000000001" customHeight="1" thickBot="1">
      <c r="A11" s="518" t="s">
        <v>1908</v>
      </c>
      <c r="B11" s="259"/>
      <c r="C11" s="752" t="str">
        <f>IF(SUMIFS('Calculations - Diagnostics'!F:F,'Calculations - Diagnostics'!B:B,'3 Diag Planning tool'!A11,'Calculations - Diagnostics'!D:D,"*"&amp;"General Cargo"&amp;"*")=0,"",SUMIFS('Calculations - Diagnostics'!F:F,'Calculations - Diagnostics'!B:B,'3 Diag Planning tool'!A11,'Calculations - Diagnostics'!D:D,"*"&amp;"General Cargo"&amp;"*"))</f>
        <v/>
      </c>
      <c r="D11" s="752" t="str">
        <f>IF(SUMIFS('Calculations - Diagnostics'!E:E,'Calculations - Diagnostics'!B:B,'3 Diag Planning tool'!A11,'Calculations - Diagnostics'!D:D,"*"&amp;"General Cargo"&amp;"*")=0,"",SUMIFS('Calculations - Diagnostics'!E:E,'Calculations - Diagnostics'!B:B,'3 Diag Planning tool'!A11,'Calculations - Diagnostics'!D:D,"*"&amp;"General Cargo"&amp;"*"))</f>
        <v/>
      </c>
      <c r="E11" s="753" t="str">
        <f>IF(SUMIFS('Calculations - Diagnostics'!$F:$F,'Calculations - Diagnostics'!$B:$B,'3 Diag Planning tool'!$A11,'Calculations - Diagnostics'!$D:$D,"*"&amp;"Cool"&amp;"*")=0,"",SUMIFS('Calculations - Diagnostics'!$F:$F,'Calculations - Diagnostics'!$B:$B,'3 Diag Planning tool'!$A11,'Calculations - Diagnostics'!$D:$D,"*"&amp;"Cool"&amp;"*"))</f>
        <v/>
      </c>
      <c r="F11" s="753" t="str">
        <f>IF(SUMIFS('Calculations - Diagnostics'!E:E,'Calculations - Diagnostics'!B:B,'3 Diag Planning tool'!A11,'Calculations - Diagnostics'!D:D,"*"&amp;"Cool Cargo"&amp;"*")=0,"",SUMIFS('Calculations - Diagnostics'!E:E,'Calculations - Diagnostics'!B:B,'3 Diag Planning tool'!A11,'Calculations - Diagnostics'!D:D,"*"&amp;"Cool Cargo"&amp;"*"))</f>
        <v/>
      </c>
      <c r="G11" s="753" t="str">
        <f>IF(SUMIFS('Calculations - Diagnostics'!$F:$F,'Calculations - Diagnostics'!$B:$B,'3 Diag Planning tool'!$A11,'Calculations - Diagnostics'!$D:$D,"*"&amp;"Dangerous"&amp;"*")=0,"",SUMIFS('Calculations - Diagnostics'!$F:$F,'Calculations - Diagnostics'!$B:$B,'3 Diag Planning tool'!$A11,'Calculations - Diagnostics'!$D:$D,"*"&amp;"Dangerous"&amp;"*"))</f>
        <v/>
      </c>
      <c r="H11" s="753" t="str">
        <f>IF(SUMIFS('Calculations - Diagnostics'!E:E,'Calculations - Diagnostics'!B:B,'3 Diag Planning tool'!A11,'Calculations - Diagnostics'!D:D,"*"&amp;"Dangerous Cargo"&amp;"*")=0,"",SUMIFS('Calculations - Diagnostics'!E:E,'Calculations - Diagnostics'!B:B,'3 Diag Planning tool'!A11,'Calculations - Diagnostics'!D:D,"*"&amp;"Dangerous Cargo"&amp;"*"))</f>
        <v/>
      </c>
      <c r="I11" s="316" t="str">
        <f>IF(SUMIFS('Calculations - Diagnostics'!$G:$G,'Calculations - Diagnostics'!$D:$D,"Service",'Calculations - Diagnostics'!$B:$B,A11)=0,"",SUMIFS('Calculations - Diagnostics'!$G:$G,'Calculations - Diagnostics'!$D:$D,"Service",'Calculations - Diagnostics'!$B:$B,A11))</f>
        <v/>
      </c>
      <c r="J11" s="316" t="str">
        <f>IF(SUMIFS('Calculations - Diagnostics'!$G:$G,'Calculations - Diagnostics'!$D:$D,"&lt;&gt;Service",'Calculations - Diagnostics'!$B:$B,A11)=0,"",SUMIFS('Calculations - Diagnostics'!$G:$G,'Calculations - Diagnostics'!$D:$D,"&lt;&gt;Service",'Calculations - Diagnostics'!$B:$B,A11))</f>
        <v/>
      </c>
      <c r="K11" s="316"/>
      <c r="L11" s="316" t="str">
        <f t="shared" si="0"/>
        <v/>
      </c>
    </row>
    <row r="12" spans="1:12" ht="20.100000000000001" customHeight="1" thickBot="1">
      <c r="A12" s="515" t="s">
        <v>377</v>
      </c>
      <c r="B12" s="259"/>
      <c r="C12" s="754" t="str">
        <f>IF(SUMIFS('Calculations - Diagnostics'!F:F,'Calculations - Diagnostics'!B:B,'3 Diag Planning tool'!A12,'Calculations - Diagnostics'!D:D,"*"&amp;"General Cargo"&amp;"*")=0,"",SUMIFS('Calculations - Diagnostics'!F:F,'Calculations - Diagnostics'!B:B,'3 Diag Planning tool'!A12,'Calculations - Diagnostics'!D:D,"*"&amp;"General Cargo"&amp;"*"))</f>
        <v/>
      </c>
      <c r="D12" s="755" t="str">
        <f>IF(SUMIFS('Calculations - Diagnostics'!E:E,'Calculations - Diagnostics'!B:B,'3 Diag Planning tool'!A12,'Calculations - Diagnostics'!D:D,"*"&amp;"General Cargo"&amp;"*")=0,"",SUMIFS('Calculations - Diagnostics'!E:E,'Calculations - Diagnostics'!B:B,'3 Diag Planning tool'!A12,'Calculations - Diagnostics'!D:D,"*"&amp;"General Cargo"&amp;"*"))</f>
        <v/>
      </c>
      <c r="E12" s="754" t="str">
        <f>IF(SUMIFS('Calculations - Diagnostics'!$F:$F,'Calculations - Diagnostics'!$B:$B,'3 Diag Planning tool'!$A12,'Calculations - Diagnostics'!$D:$D,"*"&amp;"Cool"&amp;"*")=0,"",SUMIFS('Calculations - Diagnostics'!$F:$F,'Calculations - Diagnostics'!$B:$B,'3 Diag Planning tool'!$A12,'Calculations - Diagnostics'!$D:$D,"*"&amp;"Cool"&amp;"*"))</f>
        <v/>
      </c>
      <c r="F12" s="755" t="str">
        <f>IF(SUMIFS('Calculations - Diagnostics'!E:E,'Calculations - Diagnostics'!B:B,'3 Diag Planning tool'!A12,'Calculations - Diagnostics'!D:D,"*"&amp;"Cool Cargo"&amp;"*")=0,"",SUMIFS('Calculations - Diagnostics'!E:E,'Calculations - Diagnostics'!B:B,'3 Diag Planning tool'!A12,'Calculations - Diagnostics'!D:D,"*"&amp;"Cool Cargo"&amp;"*"))</f>
        <v/>
      </c>
      <c r="G12" s="754" t="str">
        <f>IF(SUMIFS('Calculations - Diagnostics'!$F:$F,'Calculations - Diagnostics'!$B:$B,'3 Diag Planning tool'!$A12,'Calculations - Diagnostics'!$D:$D,"*"&amp;"Dangerous"&amp;"*")=0,"",SUMIFS('Calculations - Diagnostics'!$F:$F,'Calculations - Diagnostics'!$B:$B,'3 Diag Planning tool'!$A12,'Calculations - Diagnostics'!$D:$D,"*"&amp;"Dangerous"&amp;"*"))</f>
        <v/>
      </c>
      <c r="H12" s="755" t="str">
        <f>IF(SUMIFS('Calculations - Diagnostics'!E:E,'Calculations - Diagnostics'!B:B,'3 Diag Planning tool'!A12,'Calculations - Diagnostics'!D:D,"*"&amp;"Dangerous Cargo"&amp;"*")=0,"",SUMIFS('Calculations - Diagnostics'!E:E,'Calculations - Diagnostics'!B:B,'3 Diag Planning tool'!A12,'Calculations - Diagnostics'!D:D,"*"&amp;"Dangerous Cargo"&amp;"*"))</f>
        <v/>
      </c>
      <c r="I12" s="260" t="str">
        <f>IF(SUMIFS('Calculations - Diagnostics'!$G:$G,'Calculations - Diagnostics'!$D:$D,"Service",'Calculations - Diagnostics'!$B:$B,A12)=0,"",SUMIFS('Calculations - Diagnostics'!$G:$G,'Calculations - Diagnostics'!$D:$D,"Service",'Calculations - Diagnostics'!$B:$B,A12))</f>
        <v/>
      </c>
      <c r="J12" s="260" t="str">
        <f>IF(SUMIFS('Calculations - Diagnostics'!$G:$G,'Calculations - Diagnostics'!$D:$D,"&lt;&gt;Service",'Calculations - Diagnostics'!$B:$B,A12)=0,"",SUMIFS('Calculations - Diagnostics'!$G:$G,'Calculations - Diagnostics'!$D:$D,"&lt;&gt;Service",'Calculations - Diagnostics'!$B:$B,A12))</f>
        <v/>
      </c>
      <c r="K12" s="260"/>
      <c r="L12" s="260" t="str">
        <f t="shared" si="0"/>
        <v/>
      </c>
    </row>
    <row r="13" spans="1:12" ht="20.100000000000001" customHeight="1" thickBot="1">
      <c r="A13" s="518" t="s">
        <v>32</v>
      </c>
      <c r="B13" s="259"/>
      <c r="C13" s="752" t="str">
        <f>IF(SUMIFS('Calculations - Diagnostics'!F:F,'Calculations - Diagnostics'!B:B,'3 Diag Planning tool'!A13,'Calculations - Diagnostics'!D:D,"*"&amp;"General Cargo"&amp;"*")=0,"",SUMIFS('Calculations - Diagnostics'!F:F,'Calculations - Diagnostics'!B:B,'3 Diag Planning tool'!A13,'Calculations - Diagnostics'!D:D,"*"&amp;"General Cargo"&amp;"*"))</f>
        <v/>
      </c>
      <c r="D13" s="752" t="str">
        <f>IF(SUMIFS('Calculations - Diagnostics'!E:E,'Calculations - Diagnostics'!B:B,'3 Diag Planning tool'!A13,'Calculations - Diagnostics'!D:D,"*"&amp;"General Cargo"&amp;"*")=0,"",SUMIFS('Calculations - Diagnostics'!E:E,'Calculations - Diagnostics'!B:B,'3 Diag Planning tool'!A13,'Calculations - Diagnostics'!D:D,"*"&amp;"General Cargo"&amp;"*"))</f>
        <v/>
      </c>
      <c r="E13" s="753" t="str">
        <f>IF(SUMIFS('Calculations - Diagnostics'!$F:$F,'Calculations - Diagnostics'!$B:$B,'3 Diag Planning tool'!$A13,'Calculations - Diagnostics'!$D:$D,"*"&amp;"CRT"&amp;"*")=0,"",SUMIFS('Calculations - Diagnostics'!$F:$F,'Calculations - Diagnostics'!$B:$B,'3 Diag Planning tool'!$A13,'Calculations - Diagnostics'!$D:$D,"*"&amp;"CRT"&amp;"*"))</f>
        <v/>
      </c>
      <c r="F13" s="753" t="str">
        <f>IF(SUMIFS('Calculations - Diagnostics'!E:E,'Calculations - Diagnostics'!B:B,'3 Diag Planning tool'!A13,'Calculations - Diagnostics'!D:D,"*"&amp;"CRT"&amp;"*")=0,"",SUMIFS('Calculations - Diagnostics'!E:E,'Calculations - Diagnostics'!B:B,'3 Diag Planning tool'!A13,'Calculations - Diagnostics'!D:D,"*"&amp;"CRT"&amp;"*"))</f>
        <v/>
      </c>
      <c r="G13" s="753" t="str">
        <f>IF(SUMIFS('Calculations - Diagnostics'!$F:$F,'Calculations - Diagnostics'!$B:$B,'3 Diag Planning tool'!$A13,'Calculations - Diagnostics'!$D:$D,"*"&amp;"Dangerous"&amp;"*")=0,"",SUMIFS('Calculations - Diagnostics'!$F:$F,'Calculations - Diagnostics'!$B:$B,'3 Diag Planning tool'!$A13,'Calculations - Diagnostics'!$D:$D,"*"&amp;"Dangerous"&amp;"*"))</f>
        <v/>
      </c>
      <c r="H13" s="753" t="str">
        <f>IF(SUMIFS('Calculations - Diagnostics'!E:E,'Calculations - Diagnostics'!B:B,'3 Diag Planning tool'!A13,'Calculations - Diagnostics'!D:D,"*"&amp;"Dangerous Cargo"&amp;"*")=0,"",SUMIFS('Calculations - Diagnostics'!E:E,'Calculations - Diagnostics'!B:B,'3 Diag Planning tool'!A13,'Calculations - Diagnostics'!D:D,"*"&amp;"Dangerous Cargo"&amp;"*"))</f>
        <v/>
      </c>
      <c r="I13" s="501" t="str">
        <f>IF(SUMIFS('Calculations - Diagnostics'!$G:$G,'Calculations - Diagnostics'!$D:$D,"Service",'Calculations - Diagnostics'!$B:$B,A13)=0,"",SUMIFS('Calculations - Diagnostics'!$G:$G,'Calculations - Diagnostics'!$D:$D,"Service",'Calculations - Diagnostics'!$B:$B,A13))</f>
        <v/>
      </c>
      <c r="J13" s="501" t="str">
        <f>IF(SUMIFS('Calculations - Diagnostics'!$G:$G,'Calculations - Diagnostics'!$D:$D,"&lt;&gt;Service",'Calculations - Diagnostics'!$B:$B,A13)=0,"",SUMIFS('Calculations - Diagnostics'!$G:$G,'Calculations - Diagnostics'!$D:$D,"&lt;&gt;Service",'Calculations - Diagnostics'!$B:$B,A13))</f>
        <v/>
      </c>
      <c r="K13" s="501" t="str">
        <f>IF(AND(SUM('2 Diag Ordering list'!G11:G16)&gt;=100,SUM('2 Diag Ordering list'!G17*5,'2 Diag Ordering list'!G18*20,'2 Diag Ordering list'!G19*50)&gt;=0.2*SUM('2 Diag Ordering list'!G11*5,'2 Diag Ordering list'!G12*20,'2 Diag Ordering list'!G13*50,'2 Diag Ordering list'!G14*5,'2 Diag Ordering list'!G15*20,'2 Diag Ordering list'!G16*50)),(0.2*SUM(5*'2 Diag Ordering list'!G11,20*'2 Diag Ordering list'!G12,50*'2 Diag Ordering list'!G13,5*'2 Diag Ordering list'!G14,20*'2 Diag Ordering list'!G15,50*'2 Diag Ordering list'!G16))*8,"")</f>
        <v/>
      </c>
      <c r="L13" s="501" t="str">
        <f t="shared" si="0"/>
        <v/>
      </c>
    </row>
    <row r="14" spans="1:12" ht="20.100000000000001" customHeight="1" thickBot="1">
      <c r="A14" s="515" t="s">
        <v>1909</v>
      </c>
      <c r="B14" s="259"/>
      <c r="C14" s="754" t="str">
        <f>IF(SUMIFS('Calculations - Diagnostics'!F:F,'Calculations - Diagnostics'!B:B,'3 Diag Planning tool'!A14,'Calculations - Diagnostics'!D:D,"*"&amp;"General Cargo"&amp;"*")=0,"",SUMIFS('Calculations - Diagnostics'!F:F,'Calculations - Diagnostics'!B:B,'3 Diag Planning tool'!A14,'Calculations - Diagnostics'!D:D,"*"&amp;"General Cargo"&amp;"*"))</f>
        <v/>
      </c>
      <c r="D14" s="755" t="str">
        <f>IF(SUMIFS('Calculations - Diagnostics'!E:E,'Calculations - Diagnostics'!B:B,'3 Diag Planning tool'!A14,'Calculations - Diagnostics'!D:D,"*"&amp;"General Cargo"&amp;"*")=0,"",SUMIFS('Calculations - Diagnostics'!E:E,'Calculations - Diagnostics'!B:B,'3 Diag Planning tool'!A14,'Calculations - Diagnostics'!D:D,"*"&amp;"General Cargo"&amp;"*"))</f>
        <v/>
      </c>
      <c r="E14" s="754" t="str">
        <f>IF(SUMIFS('Calculations - Diagnostics'!$F:$F,'Calculations - Diagnostics'!$B:$B,'3 Diag Planning tool'!$A14,'Calculations - Diagnostics'!$D:$D,"*"&amp;"Cool"&amp;"*")=0,"",SUMIFS('Calculations - Diagnostics'!$F:$F,'Calculations - Diagnostics'!$B:$B,'3 Diag Planning tool'!$A14,'Calculations - Diagnostics'!$D:$D,"*"&amp;"Cool"&amp;"*"))</f>
        <v/>
      </c>
      <c r="F14" s="755" t="str">
        <f>IF(SUMIFS('Calculations - Diagnostics'!E:E,'Calculations - Diagnostics'!B:B,'3 Diag Planning tool'!A14,'Calculations - Diagnostics'!D:D,"*"&amp;"Cool Cargo"&amp;"*")=0,"",SUMIFS('Calculations - Diagnostics'!E:E,'Calculations - Diagnostics'!B:B,'3 Diag Planning tool'!A14,'Calculations - Diagnostics'!D:D,"*"&amp;"Cool Cargo"&amp;"*"))</f>
        <v/>
      </c>
      <c r="G14" s="754" t="str">
        <f>IF(SUMIFS('Calculations - Diagnostics'!$F:$F,'Calculations - Diagnostics'!$B:$B,'3 Diag Planning tool'!$A14,'Calculations - Diagnostics'!$D:$D,"*"&amp;"Dangerous"&amp;"*")=0,"",SUMIFS('Calculations - Diagnostics'!$F:$F,'Calculations - Diagnostics'!$B:$B,'3 Diag Planning tool'!$A14,'Calculations - Diagnostics'!$D:$D,"*"&amp;"Dangerous"&amp;"*"))</f>
        <v/>
      </c>
      <c r="H14" s="755" t="str">
        <f>IF(SUMIFS('Calculations - Diagnostics'!E:E,'Calculations - Diagnostics'!B:B,'3 Diag Planning tool'!A14,'Calculations - Diagnostics'!D:D,"*"&amp;"Dangerous Cargo"&amp;"*")=0,"",SUMIFS('Calculations - Diagnostics'!E:E,'Calculations - Diagnostics'!B:B,'3 Diag Planning tool'!A14,'Calculations - Diagnostics'!D:D,"*"&amp;"Dangerous Cargo"&amp;"*"))</f>
        <v/>
      </c>
      <c r="I14" s="260" t="str">
        <f>IF(SUMIFS('Calculations - Diagnostics'!$G:$G,'Calculations - Diagnostics'!$D:$D,"Service",'Calculations - Diagnostics'!$B:$B,A14)=0,"",SUMIFS('Calculations - Diagnostics'!$G:$G,'Calculations - Diagnostics'!$D:$D,"Service",'Calculations - Diagnostics'!$B:$B,A14))</f>
        <v/>
      </c>
      <c r="J14" s="260" t="str">
        <f>IF(SUMIFS('Calculations - Diagnostics'!$G:$G,'Calculations - Diagnostics'!$D:$D,"&lt;&gt;Service",'Calculations - Diagnostics'!$B:$B,A14)=0,"",SUMIFS('Calculations - Diagnostics'!$G:$G,'Calculations - Diagnostics'!$D:$D,"&lt;&gt;Service",'Calculations - Diagnostics'!$B:$B,A14))</f>
        <v/>
      </c>
      <c r="K14" s="260"/>
      <c r="L14" s="260" t="str">
        <f t="shared" si="0"/>
        <v/>
      </c>
    </row>
    <row r="15" spans="1:12" ht="20.100000000000001" customHeight="1" thickBot="1">
      <c r="A15" s="516" t="s">
        <v>1132</v>
      </c>
      <c r="B15" s="259"/>
      <c r="C15" s="752" t="str">
        <f>IF(SUMIFS('Calculations - Diagnostics'!F:F,'Calculations - Diagnostics'!B:B,'3 Diag Planning tool'!A15,'Calculations - Diagnostics'!D:D,"*"&amp;"General Cargo"&amp;"*")=0,"",SUMIFS('Calculations - Diagnostics'!F:F,'Calculations - Diagnostics'!B:B,'3 Diag Planning tool'!A15,'Calculations - Diagnostics'!D:D,"*"&amp;"General Cargo"&amp;"*"))</f>
        <v/>
      </c>
      <c r="D15" s="752" t="str">
        <f>IF(SUMIFS('Calculations - Diagnostics'!E:E,'Calculations - Diagnostics'!B:B,'3 Diag Planning tool'!A15,'Calculations - Diagnostics'!D:D,"*"&amp;"General Cargo"&amp;"*")=0,"",SUMIFS('Calculations - Diagnostics'!E:E,'Calculations - Diagnostics'!B:B,'3 Diag Planning tool'!A15,'Calculations - Diagnostics'!D:D,"*"&amp;"General Cargo"&amp;"*"))</f>
        <v/>
      </c>
      <c r="E15" s="753" t="str">
        <f>IF(SUMIFS('Calculations - Diagnostics'!$F:$F,'Calculations - Diagnostics'!$B:$B,'3 Diag Planning tool'!$A15,'Calculations - Diagnostics'!$D:$D,"*"&amp;"Cool"&amp;"*")=0,"",SUMIFS('Calculations - Diagnostics'!$F:$F,'Calculations - Diagnostics'!$B:$B,'3 Diag Planning tool'!$A15,'Calculations - Diagnostics'!$D:$D,"*"&amp;"Cool"&amp;"*"))</f>
        <v/>
      </c>
      <c r="F15" s="753" t="str">
        <f>IF(SUMIFS('Calculations - Diagnostics'!E:E,'Calculations - Diagnostics'!B:B,'3 Diag Planning tool'!A15,'Calculations - Diagnostics'!D:D,"*"&amp;"Cool Cargo"&amp;"*")=0,"",SUMIFS('Calculations - Diagnostics'!E:E,'Calculations - Diagnostics'!B:B,'3 Diag Planning tool'!A15,'Calculations - Diagnostics'!D:D,"*"&amp;"Cool Cargo"&amp;"*"))</f>
        <v/>
      </c>
      <c r="G15" s="753" t="str">
        <f>IF(SUMIFS('Calculations - Diagnostics'!$F:$F,'Calculations - Diagnostics'!$B:$B,'3 Diag Planning tool'!$A15,'Calculations - Diagnostics'!$D:$D,"*"&amp;"Dangerous"&amp;"*")=0,"",SUMIFS('Calculations - Diagnostics'!$F:$F,'Calculations - Diagnostics'!$B:$B,'3 Diag Planning tool'!$A15,'Calculations - Diagnostics'!$D:$D,"*"&amp;"Dangerous"&amp;"*"))</f>
        <v/>
      </c>
      <c r="H15" s="753" t="str">
        <f>IF(SUMIFS('Calculations - Diagnostics'!E:E,'Calculations - Diagnostics'!B:B,'3 Diag Planning tool'!A15,'Calculations - Diagnostics'!D:D,"*"&amp;"Dangerous Cargo"&amp;"*")=0,"",SUMIFS('Calculations - Diagnostics'!E:E,'Calculations - Diagnostics'!B:B,'3 Diag Planning tool'!A15,'Calculations - Diagnostics'!D:D,"*"&amp;"Dangerous Cargo"&amp;"*"))</f>
        <v/>
      </c>
      <c r="I15" s="316" t="str">
        <f>IF(SUMIFS('Calculations - Diagnostics'!$G:$G,'Calculations - Diagnostics'!$D:$D,"Service",'Calculations - Diagnostics'!$B:$B,A15)=0,"",SUMIFS('Calculations - Diagnostics'!$G:$G,'Calculations - Diagnostics'!$D:$D,"Service",'Calculations - Diagnostics'!$B:$B,A15))</f>
        <v/>
      </c>
      <c r="J15" s="316" t="str">
        <f>IF(SUMIFS('Calculations - Diagnostics'!$G:$G,'Calculations - Diagnostics'!$D:$D,"&lt;&gt;Service",'Calculations - Diagnostics'!$B:$B,A15)=0,"",SUMIFS('Calculations - Diagnostics'!$G:$G,'Calculations - Diagnostics'!$D:$D,"&lt;&gt;Service",'Calculations - Diagnostics'!$B:$B,A15))</f>
        <v/>
      </c>
      <c r="K15" s="316"/>
      <c r="L15" s="316" t="str">
        <f t="shared" si="0"/>
        <v/>
      </c>
    </row>
    <row r="16" spans="1:12" ht="20.100000000000001" customHeight="1" thickBot="1">
      <c r="A16" s="515" t="s">
        <v>1131</v>
      </c>
      <c r="B16" s="259"/>
      <c r="C16" s="754" t="str">
        <f>IF(SUMIFS('Calculations - Diagnostics'!F:F,'Calculations - Diagnostics'!B:B,'3 Diag Planning tool'!A16,'Calculations - Diagnostics'!D:D,"*"&amp;"General Cargo"&amp;"*")=0,"",SUMIFS('Calculations - Diagnostics'!F:F,'Calculations - Diagnostics'!B:B,'3 Diag Planning tool'!A16,'Calculations - Diagnostics'!D:D,"*"&amp;"General Cargo"&amp;"*"))</f>
        <v/>
      </c>
      <c r="D16" s="755" t="str">
        <f>IF(SUMIFS('Calculations - Diagnostics'!E:E,'Calculations - Diagnostics'!B:B,'3 Diag Planning tool'!A16,'Calculations - Diagnostics'!D:D,"*"&amp;"General Cargo"&amp;"*")=0,"",SUMIFS('Calculations - Diagnostics'!E:E,'Calculations - Diagnostics'!B:B,'3 Diag Planning tool'!A16,'Calculations - Diagnostics'!D:D,"*"&amp;"General Cargo"&amp;"*"))</f>
        <v/>
      </c>
      <c r="E16" s="754" t="str">
        <f>IF(SUMIFS('Calculations - Diagnostics'!$F:$F,'Calculations - Diagnostics'!$B:$B,'3 Diag Planning tool'!$A16,'Calculations - Diagnostics'!$D:$D,"*"&amp;"Cool"&amp;"*")=0,"",SUMIFS('Calculations - Diagnostics'!$F:$F,'Calculations - Diagnostics'!$B:$B,'3 Diag Planning tool'!$A16,'Calculations - Diagnostics'!$D:$D,"*"&amp;"Cool"&amp;"*"))</f>
        <v/>
      </c>
      <c r="F16" s="755" t="str">
        <f>IF(SUMIFS('Calculations - Diagnostics'!E:E,'Calculations - Diagnostics'!B:B,'3 Diag Planning tool'!A16,'Calculations - Diagnostics'!D:D,"*"&amp;"Cool Cargo"&amp;"*")=0,"",SUMIFS('Calculations - Diagnostics'!E:E,'Calculations - Diagnostics'!B:B,'3 Diag Planning tool'!A16,'Calculations - Diagnostics'!D:D,"*"&amp;"Cool Cargo"&amp;"*"))</f>
        <v/>
      </c>
      <c r="G16" s="754" t="str">
        <f>IF(SUMIFS('Calculations - Diagnostics'!$F:$F,'Calculations - Diagnostics'!$B:$B,'3 Diag Planning tool'!$A16,'Calculations - Diagnostics'!$D:$D,"*"&amp;"Dangerous"&amp;"*")=0,"",SUMIFS('Calculations - Diagnostics'!$F:$F,'Calculations - Diagnostics'!$B:$B,'3 Diag Planning tool'!$A16,'Calculations - Diagnostics'!$D:$D,"*"&amp;"Dangerous"&amp;"*"))</f>
        <v/>
      </c>
      <c r="H16" s="755" t="str">
        <f>IF(SUMIFS('Calculations - Diagnostics'!E:E,'Calculations - Diagnostics'!B:B,'3 Diag Planning tool'!A16,'Calculations - Diagnostics'!D:D,"*"&amp;"Dangerous Cargo"&amp;"*")=0,"",SUMIFS('Calculations - Diagnostics'!E:E,'Calculations - Diagnostics'!B:B,'3 Diag Planning tool'!A16,'Calculations - Diagnostics'!D:D,"*"&amp;"Dangerous Cargo"&amp;"*"))</f>
        <v/>
      </c>
      <c r="I16" s="260" t="str">
        <f>IF(SUMIFS('Calculations - Diagnostics'!$G:$G,'Calculations - Diagnostics'!$D:$D,"Service",'Calculations - Diagnostics'!$B:$B,A16)=0,"",SUMIFS('Calculations - Diagnostics'!$G:$G,'Calculations - Diagnostics'!$D:$D,"Service",'Calculations - Diagnostics'!$B:$B,A16))</f>
        <v/>
      </c>
      <c r="J16" s="260" t="str">
        <f>IF(SUMIFS('Calculations - Diagnostics'!$G:$G,'Calculations - Diagnostics'!$D:$D,"&lt;&gt;Service",'Calculations - Diagnostics'!$B:$B,A16)=0,"",SUMIFS('Calculations - Diagnostics'!$G:$G,'Calculations - Diagnostics'!$D:$D,"&lt;&gt;Service",'Calculations - Diagnostics'!$B:$B,A16))</f>
        <v/>
      </c>
      <c r="K16" s="260"/>
      <c r="L16" s="260" t="str">
        <f t="shared" si="0"/>
        <v/>
      </c>
    </row>
    <row r="17" spans="1:12" ht="20.100000000000001" customHeight="1" thickBot="1">
      <c r="A17" s="516" t="s">
        <v>355</v>
      </c>
      <c r="B17" s="259"/>
      <c r="C17" s="753" t="str">
        <f>IF(SUMIFS('Calculations - Diagnostics'!F:F,'Calculations - Diagnostics'!B:B,'3 Diag Planning tool'!A17,'Calculations - Diagnostics'!D:D,"*"&amp;"General Cargo"&amp;"*")=0,"",SUMIFS('Calculations - Diagnostics'!F:F,'Calculations - Diagnostics'!B:B,'3 Diag Planning tool'!A17,'Calculations - Diagnostics'!D:D,"*"&amp;"General Cargo"&amp;"*"))</f>
        <v/>
      </c>
      <c r="D17" s="752" t="str">
        <f>IF(SUMIFS('Calculations - Diagnostics'!E:E,'Calculations - Diagnostics'!B:B,'3 Diag Planning tool'!A17,'Calculations - Diagnostics'!D:D,"*"&amp;"General Cargo"&amp;"*")=0,"",SUMIFS('Calculations - Diagnostics'!E:E,'Calculations - Diagnostics'!B:B,'3 Diag Planning tool'!A17,'Calculations - Diagnostics'!D:D,"*"&amp;"General Cargo"&amp;"*"))</f>
        <v/>
      </c>
      <c r="E17" s="753" t="str">
        <f>IF(SUMIFS('Calculations - Diagnostics'!$F:$F,'Calculations - Diagnostics'!$B:$B,'3 Diag Planning tool'!$A17,'Calculations - Diagnostics'!$D:$D,"*"&amp;"Cool"&amp;"*")=0,"",SUMIFS('Calculations - Diagnostics'!$F:$F,'Calculations - Diagnostics'!$B:$B,'3 Diag Planning tool'!$A17,'Calculations - Diagnostics'!$D:$D,"*"&amp;"Cool"&amp;"*"))</f>
        <v/>
      </c>
      <c r="F17" s="752" t="str">
        <f>IF(SUMIFS('Calculations - Diagnostics'!E:E,'Calculations - Diagnostics'!B:B,'3 Diag Planning tool'!A17,'Calculations - Diagnostics'!D:D,"*"&amp;"Cool Cargo"&amp;"*")=0,"",SUMIFS('Calculations - Diagnostics'!E:E,'Calculations - Diagnostics'!B:B,'3 Diag Planning tool'!A17,'Calculations - Diagnostics'!D:D,"*"&amp;"Cool Cargo"&amp;"*"))</f>
        <v/>
      </c>
      <c r="G17" s="753" t="str">
        <f>IF(SUMIFS('Calculations - Diagnostics'!$F:$F,'Calculations - Diagnostics'!$B:$B,'3 Diag Planning tool'!$A17,'Calculations - Diagnostics'!$D:$D,"*"&amp;"Dangerous"&amp;"*")=0,"",SUMIFS('Calculations - Diagnostics'!$F:$F,'Calculations - Diagnostics'!$B:$B,'3 Diag Planning tool'!$A17,'Calculations - Diagnostics'!$D:$D,"*"&amp;"Dangerous"&amp;"*"))</f>
        <v/>
      </c>
      <c r="H17" s="752" t="str">
        <f>IF(SUMIFS('Calculations - Diagnostics'!E:E,'Calculations - Diagnostics'!B:B,'3 Diag Planning tool'!A17,'Calculations - Diagnostics'!D:D,"*"&amp;"Dangerous Cargo"&amp;"*")=0,"",SUMIFS('Calculations - Diagnostics'!E:E,'Calculations - Diagnostics'!B:B,'3 Diag Planning tool'!A17,'Calculations - Diagnostics'!D:D,"*"&amp;"Dangerous Cargo"&amp;"*"))</f>
        <v/>
      </c>
      <c r="I17" s="316" t="str">
        <f>IF(SUMIFS('Calculations - Diagnostics'!$G:$G,'Calculations - Diagnostics'!$D:$D,"Service",'Calculations - Diagnostics'!$B:$B,A17)=0,"",SUMIFS('Calculations - Diagnostics'!$G:$G,'Calculations - Diagnostics'!$D:$D,"Service",'Calculations - Diagnostics'!$B:$B,A17))</f>
        <v/>
      </c>
      <c r="J17" s="316" t="str">
        <f>IF(SUMIFS('Calculations - Diagnostics'!$G:$G,'Calculations - Diagnostics'!$D:$D,"&lt;&gt;Service",'Calculations - Diagnostics'!$B:$B,A17)=0,"",SUMIFS('Calculations - Diagnostics'!$G:$G,'Calculations - Diagnostics'!$D:$D,"&lt;&gt;Service",'Calculations - Diagnostics'!$B:$B,A17))</f>
        <v/>
      </c>
      <c r="K17" s="316"/>
      <c r="L17" s="316" t="str">
        <f t="shared" si="0"/>
        <v/>
      </c>
    </row>
    <row r="18" spans="1:12" ht="20.100000000000001" customHeight="1" thickBot="1">
      <c r="A18" s="515" t="s">
        <v>1107</v>
      </c>
      <c r="B18" s="259"/>
      <c r="C18" s="755" t="str">
        <f>IF(SUMIFS('Calculations - Diagnostics'!F:F,'Calculations - Diagnostics'!B:B,'3 Diag Planning tool'!A18,'Calculations - Diagnostics'!D:D,"*"&amp;"General Cargo"&amp;"*")=0,"",SUMIFS('Calculations - Diagnostics'!F:F,'Calculations - Diagnostics'!B:B,'3 Diag Planning tool'!A18,'Calculations - Diagnostics'!D:D,"*"&amp;"General Cargo"&amp;"*"))</f>
        <v/>
      </c>
      <c r="D18" s="755" t="str">
        <f>IF(SUMIFS('Calculations - Diagnostics'!E:E,'Calculations - Diagnostics'!B:B,'3 Diag Planning tool'!A18,'Calculations - Diagnostics'!D:D,"*"&amp;"General Cargo"&amp;"*")=0,"",SUMIFS('Calculations - Diagnostics'!E:E,'Calculations - Diagnostics'!B:B,'3 Diag Planning tool'!A18,'Calculations - Diagnostics'!D:D,"*"&amp;"General Cargo"&amp;"*"))</f>
        <v/>
      </c>
      <c r="E18" s="754" t="str">
        <f>IF(SUMIFS('Calculations - Diagnostics'!$F:$F,'Calculations - Diagnostics'!$B:$B,'3 Diag Planning tool'!$A18,'Calculations - Diagnostics'!$D:$D,"*"&amp;"Cool"&amp;"*")=0,"",SUMIFS('Calculations - Diagnostics'!$F:$F,'Calculations - Diagnostics'!$B:$B,'3 Diag Planning tool'!$A18,'Calculations - Diagnostics'!$D:$D,"*"&amp;"Cool"&amp;"*"))</f>
        <v/>
      </c>
      <c r="F18" s="754" t="str">
        <f>IF(SUMIFS('Calculations - Diagnostics'!E:E,'Calculations - Diagnostics'!B:B,'3 Diag Planning tool'!A18,'Calculations - Diagnostics'!D:D,"*"&amp;"Cool Cargo"&amp;"*")=0,"",SUMIFS('Calculations - Diagnostics'!E:E,'Calculations - Diagnostics'!B:B,'3 Diag Planning tool'!A18,'Calculations - Diagnostics'!D:D,"*"&amp;"Cool Cargo"&amp;"*"))</f>
        <v/>
      </c>
      <c r="G18" s="754" t="str">
        <f>IF(SUMIFS('Calculations - Diagnostics'!$F:$F,'Calculations - Diagnostics'!$B:$B,'3 Diag Planning tool'!$A18,'Calculations - Diagnostics'!$D:$D,"*"&amp;"Dangerous"&amp;"*")=0,"",SUMIFS('Calculations - Diagnostics'!$F:$F,'Calculations - Diagnostics'!$B:$B,'3 Diag Planning tool'!$A18,'Calculations - Diagnostics'!$D:$D,"*"&amp;"Dangerous"&amp;"*"))</f>
        <v/>
      </c>
      <c r="H18" s="754" t="str">
        <f>IF(SUMIFS('Calculations - Diagnostics'!E:E,'Calculations - Diagnostics'!B:B,'3 Diag Planning tool'!A18,'Calculations - Diagnostics'!D:D,"*"&amp;"Dangerous Cargo"&amp;"*")=0,"",SUMIFS('Calculations - Diagnostics'!E:E,'Calculations - Diagnostics'!B:B,'3 Diag Planning tool'!A18,'Calculations - Diagnostics'!D:D,"*"&amp;"Dangerous Cargo"&amp;"*"))</f>
        <v/>
      </c>
      <c r="I18" s="260" t="str">
        <f>IF(SUMIFS('Calculations - Diagnostics'!$G:$G,'Calculations - Diagnostics'!$D:$D,"Service",'Calculations - Diagnostics'!$B:$B,A18)=0,"",SUMIFS('Calculations - Diagnostics'!$G:$G,'Calculations - Diagnostics'!$D:$D,"Service",'Calculations - Diagnostics'!$B:$B,A18))</f>
        <v/>
      </c>
      <c r="J18" s="260" t="str">
        <f>IF(SUMIFS('Calculations - Diagnostics'!$G:$G,'Calculations - Diagnostics'!$D:$D,"&lt;&gt;Service",'Calculations - Diagnostics'!$B:$B,A18)=0,"",SUMIFS('Calculations - Diagnostics'!$G:$G,'Calculations - Diagnostics'!$D:$D,"&lt;&gt;Service",'Calculations - Diagnostics'!$B:$B,A18))</f>
        <v/>
      </c>
      <c r="K18" s="260"/>
      <c r="L18" s="260" t="str">
        <f t="shared" si="0"/>
        <v/>
      </c>
    </row>
    <row r="19" spans="1:12" ht="20.100000000000001" customHeight="1" thickBot="1">
      <c r="A19" s="516" t="s">
        <v>427</v>
      </c>
      <c r="B19" s="259"/>
      <c r="C19" s="753" t="str">
        <f>IF(SUMIFS('Calculations - Diagnostics'!F:F,'Calculations - Diagnostics'!B:B,'3 Diag Planning tool'!A19,'Calculations - Diagnostics'!D:D,"*"&amp;"General Cargo"&amp;"*")=0,"",SUMIFS('Calculations - Diagnostics'!F:F,'Calculations - Diagnostics'!B:B,'3 Diag Planning tool'!A19,'Calculations - Diagnostics'!D:D,"*"&amp;"General Cargo"&amp;"*"))</f>
        <v/>
      </c>
      <c r="D19" s="752" t="str">
        <f>IF(SUMIFS('Calculations - Diagnostics'!E:E,'Calculations - Diagnostics'!B:B,'3 Diag Planning tool'!A19,'Calculations - Diagnostics'!D:D,"*"&amp;"General Cargo"&amp;"*")=0,"",SUMIFS('Calculations - Diagnostics'!E:E,'Calculations - Diagnostics'!B:B,'3 Diag Planning tool'!A19,'Calculations - Diagnostics'!D:D,"*"&amp;"General Cargo"&amp;"*"))</f>
        <v/>
      </c>
      <c r="E19" s="753" t="str">
        <f>IF(SUMIFS('Calculations - Diagnostics'!$F:$F,'Calculations - Diagnostics'!$B:$B,'3 Diag Planning tool'!$A19,'Calculations - Diagnostics'!$D:$D,"*"&amp;"Cool"&amp;"*")=0,"",SUMIFS('Calculations - Diagnostics'!$F:$F,'Calculations - Diagnostics'!$B:$B,'3 Diag Planning tool'!$A19,'Calculations - Diagnostics'!$D:$D,"*"&amp;"Cool"&amp;"*"))</f>
        <v/>
      </c>
      <c r="F19" s="752" t="str">
        <f>IF(SUMIFS('Calculations - Diagnostics'!E:E,'Calculations - Diagnostics'!B:B,'3 Diag Planning tool'!A19,'Calculations - Diagnostics'!D:D,"*"&amp;"Cool Cargo"&amp;"*")=0,"",SUMIFS('Calculations - Diagnostics'!E:E,'Calculations - Diagnostics'!B:B,'3 Diag Planning tool'!A19,'Calculations - Diagnostics'!D:D,"*"&amp;"Cool Cargo"&amp;"*"))</f>
        <v/>
      </c>
      <c r="G19" s="753" t="str">
        <f>IF(SUMIFS('Calculations - Diagnostics'!$F:$F,'Calculations - Diagnostics'!$B:$B,'3 Diag Planning tool'!$A19,'Calculations - Diagnostics'!$D:$D,"*"&amp;"Dangerous"&amp;"*")=0,"",SUMIFS('Calculations - Diagnostics'!$F:$F,'Calculations - Diagnostics'!$B:$B,'3 Diag Planning tool'!$A19,'Calculations - Diagnostics'!$D:$D,"*"&amp;"Dangerous"&amp;"*"))</f>
        <v/>
      </c>
      <c r="H19" s="752" t="str">
        <f>IF(SUMIFS('Calculations - Diagnostics'!E:E,'Calculations - Diagnostics'!B:B,'3 Diag Planning tool'!A19,'Calculations - Diagnostics'!D:D,"*"&amp;"Dangerous Cargo"&amp;"*")=0,"",SUMIFS('Calculations - Diagnostics'!E:E,'Calculations - Diagnostics'!B:B,'3 Diag Planning tool'!A19,'Calculations - Diagnostics'!D:D,"*"&amp;"Dangerous Cargo"&amp;"*"))</f>
        <v/>
      </c>
      <c r="I19" s="316" t="str">
        <f>IF(SUMIFS('Calculations - Diagnostics'!$G:$G,'Calculations - Diagnostics'!$D:$D,"Service",'Calculations - Diagnostics'!$B:$B,A19)=0,"",SUMIFS('Calculations - Diagnostics'!$G:$G,'Calculations - Diagnostics'!$D:$D,"Service",'Calculations - Diagnostics'!$B:$B,A19))</f>
        <v/>
      </c>
      <c r="J19" s="316" t="str">
        <f>IF(SUMIFS('Calculations - Diagnostics'!$G:$G,'Calculations - Diagnostics'!$D:$D,"&lt;&gt;Service",'Calculations - Diagnostics'!$B:$B,A19)=0,"",SUMIFS('Calculations - Diagnostics'!$G:$G,'Calculations - Diagnostics'!$D:$D,"&lt;&gt;Service",'Calculations - Diagnostics'!$B:$B,A19))</f>
        <v/>
      </c>
      <c r="K19" s="316"/>
      <c r="L19" s="316" t="str">
        <f t="shared" si="0"/>
        <v/>
      </c>
    </row>
    <row r="20" spans="1:12" ht="20.100000000000001" customHeight="1" thickBot="1">
      <c r="A20" s="763" t="s">
        <v>1910</v>
      </c>
      <c r="B20" s="259"/>
      <c r="C20" s="755" t="str">
        <f>IF(SUMIFS('Calculations - Diagnostics'!F:F,'Calculations - Diagnostics'!B:B,'3 Diag Planning tool'!A20,'Calculations - Diagnostics'!D:D,"*"&amp;"General Cargo"&amp;"*")=0,"",SUMIFS('Calculations - Diagnostics'!F:F,'Calculations - Diagnostics'!B:B,'3 Diag Planning tool'!A20,'Calculations - Diagnostics'!D:D,"*"&amp;"General Cargo"&amp;"*"))</f>
        <v/>
      </c>
      <c r="D20" s="755" t="str">
        <f>IF(SUMIFS('Calculations - Diagnostics'!E:E,'Calculations - Diagnostics'!B:B,'3 Diag Planning tool'!A20,'Calculations - Diagnostics'!D:D,"*"&amp;"General Cargo"&amp;"*")=0,"",SUMIFS('Calculations - Diagnostics'!E:E,'Calculations - Diagnostics'!B:B,'3 Diag Planning tool'!A20,'Calculations - Diagnostics'!D:D,"*"&amp;"General Cargo"&amp;"*"))</f>
        <v/>
      </c>
      <c r="E20" s="754" t="str">
        <f>IF(SUMIFS('Calculations - Diagnostics'!$F:$F,'Calculations - Diagnostics'!$B:$B,'3 Diag Planning tool'!$A20,'Calculations - Diagnostics'!$D:$D,"*"&amp;"Cool"&amp;"*")=0,"",SUMIFS('Calculations - Diagnostics'!$F:$F,'Calculations - Diagnostics'!$B:$B,'3 Diag Planning tool'!$A20,'Calculations - Diagnostics'!$D:$D,"*"&amp;"Cool"&amp;"*"))</f>
        <v/>
      </c>
      <c r="F20" s="754" t="str">
        <f>IF(SUMIFS('Calculations - Diagnostics'!E:E,'Calculations - Diagnostics'!B:B,'3 Diag Planning tool'!A20,'Calculations - Diagnostics'!D:D,"*"&amp;"Cool Cargo"&amp;"*")=0,"",SUMIFS('Calculations - Diagnostics'!E:E,'Calculations - Diagnostics'!B:B,'3 Diag Planning tool'!A20,'Calculations - Diagnostics'!D:D,"*"&amp;"Cool Cargo"&amp;"*"))</f>
        <v/>
      </c>
      <c r="G20" s="764" t="str">
        <f>IF(SUMIFS('Calculations - Diagnostics'!$F:$F,'Calculations - Diagnostics'!$B:$B,'3 Diag Planning tool'!$A20,'Calculations - Diagnostics'!$D:$D,"*"&amp;"Dangerous"&amp;"*")=0,"",SUMIFS('Calculations - Diagnostics'!$F:$F,'Calculations - Diagnostics'!$B:$B,'3 Diag Planning tool'!$A20,'Calculations - Diagnostics'!$D:$D,"*"&amp;"Dangerous"&amp;"*"))</f>
        <v/>
      </c>
      <c r="H20" s="764" t="str">
        <f>IF(SUMIFS('Calculations - Diagnostics'!E:E,'Calculations - Diagnostics'!B:B,'3 Diag Planning tool'!A20,'Calculations - Diagnostics'!D:D,"*"&amp;"Dangerous Cargo"&amp;"*")=0,"",SUMIFS('Calculations - Diagnostics'!E:E,'Calculations - Diagnostics'!B:B,'3 Diag Planning tool'!A20,'Calculations - Diagnostics'!D:D,"*"&amp;"Dangerous Cargo"&amp;"*"))</f>
        <v/>
      </c>
      <c r="I20" s="260" t="str">
        <f>IF(SUMIFS('Calculations - Diagnostics'!$G:$G,'Calculations - Diagnostics'!$D:$D,"Service",'Calculations - Diagnostics'!$B:$B,A20)=0,"",SUMIFS('Calculations - Diagnostics'!$G:$G,'Calculations - Diagnostics'!$D:$D,"Service",'Calculations - Diagnostics'!$B:$B,A20))</f>
        <v/>
      </c>
      <c r="J20" s="260" t="str">
        <f>IF(SUMIFS('Calculations - Diagnostics'!$G:$G,'Calculations - Diagnostics'!$D:$D,"&lt;&gt;Service",'Calculations - Diagnostics'!$B:$B,A20)=0,"",SUMIFS('Calculations - Diagnostics'!$G:$G,'Calculations - Diagnostics'!$D:$D,"&lt;&gt;Service",'Calculations - Diagnostics'!$B:$B,A20))</f>
        <v/>
      </c>
      <c r="K20" s="260"/>
      <c r="L20" s="260" t="str">
        <f t="shared" si="0"/>
        <v/>
      </c>
    </row>
    <row r="21" spans="1:12" ht="20.100000000000001" customHeight="1" thickBot="1">
      <c r="A21" s="761" t="s">
        <v>1911</v>
      </c>
      <c r="B21" s="749"/>
      <c r="C21" s="762" t="str">
        <f t="shared" ref="C21:H21" si="1">IF(SUM(C5:C20)=0,"",SUM(C5:C20))</f>
        <v/>
      </c>
      <c r="D21" s="762" t="str">
        <f t="shared" si="1"/>
        <v/>
      </c>
      <c r="E21" s="762" t="str">
        <f t="shared" si="1"/>
        <v/>
      </c>
      <c r="F21" s="762" t="str">
        <f t="shared" si="1"/>
        <v/>
      </c>
      <c r="G21" s="762" t="str">
        <f t="shared" si="1"/>
        <v/>
      </c>
      <c r="H21" s="762" t="str">
        <f t="shared" si="1"/>
        <v/>
      </c>
      <c r="I21" s="750"/>
      <c r="J21" s="750"/>
      <c r="K21" s="261" t="s">
        <v>1912</v>
      </c>
      <c r="L21" s="316">
        <f>SUM(L5:L20)</f>
        <v>0</v>
      </c>
    </row>
    <row r="22" spans="1:12" ht="23.25" customHeight="1" thickBot="1">
      <c r="K22" s="261" t="s">
        <v>1913</v>
      </c>
      <c r="L22" s="758">
        <f>SUM(C21,E21,G21)</f>
        <v>0</v>
      </c>
    </row>
    <row r="23" spans="1:12" ht="23.25" customHeight="1" thickBot="1">
      <c r="K23" s="261" t="s">
        <v>1914</v>
      </c>
      <c r="L23" s="765">
        <f>SUM(D21,F21,H21)</f>
        <v>0</v>
      </c>
    </row>
  </sheetData>
  <sheetProtection algorithmName="SHA-512" hashValue="2BSGXn4cNRBiF6VYE8GfKu4QbuQYlLZBryyY2387F61uh9swzn/HhYwJs2AvCPWkS7Z95IiTcOdvuX7NRkgq8w==" saltValue="VOKHx8RrWsdWvTN9IojYhw==" spinCount="100000" sheet="1"/>
  <mergeCells count="10">
    <mergeCell ref="C1:L1"/>
    <mergeCell ref="C3:D3"/>
    <mergeCell ref="E3:F3"/>
    <mergeCell ref="G3:H3"/>
    <mergeCell ref="L3:L4"/>
    <mergeCell ref="A3:A4"/>
    <mergeCell ref="B3:B4"/>
    <mergeCell ref="K3:K4"/>
    <mergeCell ref="I3:I4"/>
    <mergeCell ref="J3:J4"/>
  </mergeCells>
  <conditionalFormatting sqref="L22:L23">
    <cfRule type="cellIs" dxfId="0" priority="2" stopIfTrue="1" operator="equal">
      <formula>0</formula>
    </cfRule>
  </conditionalFormatting>
  <pageMargins left="0.25" right="0.25" top="0.75" bottom="0.75" header="0.3" footer="0.3"/>
  <pageSetup paperSize="8" fitToHeight="0" orientation="landscape" r:id="rId1"/>
  <headerFooter alignWithMargins="0">
    <oddFooter>&amp;L&amp;F&amp;C&amp;A&amp;RPage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O1018"/>
  <sheetViews>
    <sheetView topLeftCell="A26" zoomScale="90" zoomScaleNormal="90" workbookViewId="0">
      <selection activeCell="G38" sqref="G38"/>
    </sheetView>
  </sheetViews>
  <sheetFormatPr defaultColWidth="11.42578125" defaultRowHeight="12.75"/>
  <cols>
    <col min="1" max="1" width="48.85546875" bestFit="1" customWidth="1"/>
    <col min="2" max="2" width="15.28515625" customWidth="1"/>
    <col min="3" max="3" width="8.85546875" customWidth="1"/>
    <col min="4" max="4" width="31.42578125" bestFit="1" customWidth="1"/>
    <col min="5" max="6" width="41.28515625" customWidth="1"/>
    <col min="7" max="7" width="26.28515625" bestFit="1" customWidth="1"/>
  </cols>
  <sheetData>
    <row r="2" spans="1:6">
      <c r="A2" s="1" t="s">
        <v>1915</v>
      </c>
      <c r="B2" s="1"/>
      <c r="C2" s="2">
        <v>0</v>
      </c>
      <c r="E2" s="3"/>
      <c r="F2" s="3"/>
    </row>
    <row r="3" spans="1:6">
      <c r="A3" s="1" t="s">
        <v>1916</v>
      </c>
      <c r="B3" s="1"/>
      <c r="C3" s="2">
        <v>0</v>
      </c>
      <c r="E3" s="5"/>
      <c r="F3" s="5"/>
    </row>
    <row r="4" spans="1:6">
      <c r="A4" s="1" t="s">
        <v>1917</v>
      </c>
      <c r="B4" s="1"/>
      <c r="C4" s="2">
        <v>0</v>
      </c>
      <c r="E4" s="3"/>
      <c r="F4" s="3"/>
    </row>
    <row r="5" spans="1:6">
      <c r="A5" s="1" t="s">
        <v>1918</v>
      </c>
      <c r="B5" s="1"/>
      <c r="C5" s="6">
        <v>0</v>
      </c>
      <c r="E5" s="3"/>
      <c r="F5" s="3"/>
    </row>
    <row r="6" spans="1:6">
      <c r="A6" s="1" t="s">
        <v>1919</v>
      </c>
      <c r="B6" s="1"/>
      <c r="C6" s="2">
        <v>3</v>
      </c>
      <c r="E6" s="3"/>
      <c r="F6" s="3"/>
    </row>
    <row r="7" spans="1:6">
      <c r="A7" s="1" t="s">
        <v>1920</v>
      </c>
      <c r="B7" s="1"/>
      <c r="C7" s="2">
        <v>0</v>
      </c>
      <c r="E7" s="3"/>
      <c r="F7" s="3"/>
    </row>
    <row r="8" spans="1:6">
      <c r="A8" s="4"/>
      <c r="B8" s="4"/>
      <c r="C8" s="2">
        <f>SUM(C2:C7)</f>
        <v>3</v>
      </c>
      <c r="E8" s="5"/>
      <c r="F8" s="5"/>
    </row>
    <row r="9" spans="1:6">
      <c r="E9" s="5"/>
      <c r="F9" s="5"/>
    </row>
    <row r="10" spans="1:6">
      <c r="E10" s="5"/>
      <c r="F10" s="5"/>
    </row>
    <row r="11" spans="1:6">
      <c r="E11" s="5"/>
      <c r="F11" s="5"/>
    </row>
    <row r="12" spans="1:6">
      <c r="A12" t="s">
        <v>1921</v>
      </c>
      <c r="C12" s="7">
        <f>SUM(C2:C4)</f>
        <v>0</v>
      </c>
      <c r="E12" s="5"/>
      <c r="F12" s="5"/>
    </row>
    <row r="13" spans="1:6">
      <c r="A13" t="s">
        <v>1922</v>
      </c>
      <c r="C13" s="7">
        <f>SUM(C5:C6)</f>
        <v>3</v>
      </c>
      <c r="E13" s="5"/>
      <c r="F13" s="5"/>
    </row>
    <row r="14" spans="1:6">
      <c r="A14" t="s">
        <v>1923</v>
      </c>
      <c r="C14" s="7">
        <f>SUM(C7)</f>
        <v>0</v>
      </c>
      <c r="E14" s="5"/>
      <c r="F14" s="5"/>
    </row>
    <row r="15" spans="1:6">
      <c r="C15" s="2">
        <f>SUM(C12:C14)</f>
        <v>3</v>
      </c>
      <c r="E15" s="5"/>
      <c r="F15" s="5"/>
    </row>
    <row r="18" spans="1:4" ht="63.75">
      <c r="A18" s="8" t="s">
        <v>12</v>
      </c>
      <c r="B18" s="12"/>
      <c r="C18" s="9" t="s">
        <v>1924</v>
      </c>
    </row>
    <row r="19" spans="1:4">
      <c r="A19" t="s">
        <v>1925</v>
      </c>
      <c r="C19" t="e">
        <f>IF('3 Diag Planning tool'!#REF!&gt;0,D19,"")</f>
        <v>#REF!</v>
      </c>
      <c r="D19" s="10">
        <v>8</v>
      </c>
    </row>
    <row r="20" spans="1:4">
      <c r="A20" t="s">
        <v>1926</v>
      </c>
      <c r="C20">
        <f>IF('3 Diag Planning tool'!H5&gt;0,D20,"")</f>
        <v>8</v>
      </c>
      <c r="D20" s="10">
        <v>8</v>
      </c>
    </row>
    <row r="21" spans="1:4">
      <c r="A21" t="s">
        <v>1927</v>
      </c>
      <c r="C21">
        <f>IF('3 Diag Planning tool'!H6&gt;0,D21,"")</f>
        <v>6</v>
      </c>
      <c r="D21" s="10">
        <v>6</v>
      </c>
    </row>
    <row r="22" spans="1:4">
      <c r="A22" t="s">
        <v>1928</v>
      </c>
      <c r="C22">
        <f>IF('3 Diag Planning tool'!H7&gt;0,D22,"")</f>
        <v>2</v>
      </c>
      <c r="D22" s="10">
        <v>2</v>
      </c>
    </row>
    <row r="23" spans="1:4">
      <c r="A23" t="s">
        <v>1929</v>
      </c>
      <c r="C23" t="e">
        <f>IF('3 Diag Planning tool'!#REF!&gt;0,D23,"")</f>
        <v>#REF!</v>
      </c>
      <c r="D23" s="10">
        <v>11</v>
      </c>
    </row>
    <row r="24" spans="1:4">
      <c r="A24" t="s">
        <v>1930</v>
      </c>
      <c r="C24">
        <f>IF('3 Diag Planning tool'!H8&gt;0,D24,"")</f>
        <v>6</v>
      </c>
      <c r="D24" s="10">
        <v>6</v>
      </c>
    </row>
    <row r="25" spans="1:4">
      <c r="A25" t="s">
        <v>1908</v>
      </c>
      <c r="C25">
        <f>IF('3 Diag Planning tool'!H10&gt;0,D25,"")</f>
        <v>11</v>
      </c>
      <c r="D25" s="10">
        <v>11</v>
      </c>
    </row>
    <row r="26" spans="1:4">
      <c r="A26" t="s">
        <v>1931</v>
      </c>
      <c r="C26">
        <f>IF('3 Diag Planning tool'!H11&gt;0,D26,"")</f>
        <v>14</v>
      </c>
      <c r="D26" s="10">
        <v>14</v>
      </c>
    </row>
    <row r="27" spans="1:4">
      <c r="A27" t="s">
        <v>1932</v>
      </c>
      <c r="C27">
        <f>IF('3 Diag Planning tool'!H12&gt;0,D27,"")</f>
        <v>4</v>
      </c>
      <c r="D27" s="10">
        <v>4</v>
      </c>
    </row>
    <row r="28" spans="1:4">
      <c r="A28" t="s">
        <v>1933</v>
      </c>
      <c r="C28">
        <f>IF('3 Diag Planning tool'!H13&gt;0,D28,"")</f>
        <v>6</v>
      </c>
      <c r="D28" s="10">
        <v>6</v>
      </c>
    </row>
    <row r="29" spans="1:4">
      <c r="A29" t="s">
        <v>1934</v>
      </c>
      <c r="C29">
        <f>IF('3 Diag Planning tool'!H14&gt;0,D29,"")</f>
        <v>8</v>
      </c>
      <c r="D29" s="10">
        <v>8</v>
      </c>
    </row>
    <row r="30" spans="1:4">
      <c r="A30" t="s">
        <v>427</v>
      </c>
      <c r="C30">
        <f>IF('3 Diag Planning tool'!H15&gt;0,D30,"")</f>
        <v>6</v>
      </c>
      <c r="D30" s="10">
        <v>6</v>
      </c>
    </row>
    <row r="37" spans="1:15">
      <c r="A37" t="s">
        <v>1935</v>
      </c>
      <c r="B37" t="s">
        <v>12</v>
      </c>
      <c r="C37" t="s">
        <v>1936</v>
      </c>
      <c r="D37" t="s">
        <v>16</v>
      </c>
      <c r="E37" t="s">
        <v>1937</v>
      </c>
      <c r="F37" s="4" t="s">
        <v>1938</v>
      </c>
      <c r="G37" t="s">
        <v>1939</v>
      </c>
      <c r="H37" t="s">
        <v>1940</v>
      </c>
    </row>
    <row r="38" spans="1:15">
      <c r="A38" s="2" t="str">
        <f>'2 Diag Ordering list'!A3</f>
        <v>1. DETECTION AND RESISTANCE OF MTB</v>
      </c>
      <c r="B38" s="2">
        <f>'2 Diag Ordering list'!F3</f>
        <v>0</v>
      </c>
      <c r="C38" s="2">
        <f>'2 Diag Ordering list'!G3</f>
        <v>0</v>
      </c>
      <c r="D38" s="2">
        <f>'2 Diag Ordering list'!K3</f>
        <v>0</v>
      </c>
      <c r="E38" s="2">
        <f>'2 Diag Ordering list'!G3*'2 Diag Ordering list'!P3</f>
        <v>0</v>
      </c>
      <c r="F38" s="2">
        <f>'2 Diag Ordering list'!G3*'2 Diag Ordering list'!L3</f>
        <v>0</v>
      </c>
      <c r="G38" s="2">
        <f>'2 Diag Ordering list'!G3*'2 Diag Ordering list'!H3</f>
        <v>0</v>
      </c>
      <c r="H38" t="str">
        <f t="array" ref="H38:H125">_xlfn._xlws.FILTER($A$37:$A$1000,(LEFT($A$37:$A$1000,2)="1.")+(LEFT($A$37:$A$1000,2)="2.")+(LEFT($A$37:$A$1000,2)="3.")+(LEFT($A$37:$A$1000,2)="4.")+(LEFT($A$37:$A$1000,2)="5.")+(LEFT($A$37:$A$1000,2)="6.")+(LEFT($A$37:$A$1000,2)="7.")+(LEFT($A$37:$A$1000,2)="8.")+(LEFT($A$37:$A$1000,2)="9.")+(LEFT($A$37:$A$1000,2)="10."))</f>
        <v>1. DETECTION AND RESISTANCE OF MTB</v>
      </c>
    </row>
    <row r="39" spans="1:15">
      <c r="A39" s="2" t="str">
        <f>'2 Diag Ordering list'!A4</f>
        <v>1.1 MOLECULAR TESTING: POC / NEAR-POC</v>
      </c>
      <c r="B39" s="2">
        <f>'2 Diag Ordering list'!F4</f>
        <v>0</v>
      </c>
      <c r="C39" s="2">
        <f>'2 Diag Ordering list'!G4</f>
        <v>0</v>
      </c>
      <c r="D39" s="2">
        <f>'2 Diag Ordering list'!K4</f>
        <v>0</v>
      </c>
      <c r="E39" s="2">
        <f>'2 Diag Ordering list'!G4*'2 Diag Ordering list'!P4</f>
        <v>0</v>
      </c>
      <c r="F39" s="2">
        <f>'2 Diag Ordering list'!G4*'2 Diag Ordering list'!L4</f>
        <v>0</v>
      </c>
      <c r="G39" s="2">
        <f>'2 Diag Ordering list'!G4*'2 Diag Ordering list'!H4</f>
        <v>0</v>
      </c>
      <c r="H39" t="str">
        <v>1.1 MOLECULAR TESTING: POC / NEAR-POC</v>
      </c>
    </row>
    <row r="40" spans="1:15">
      <c r="A40" s="2" t="str">
        <f>'2 Diag Ordering list'!A5</f>
        <v>1.1.1 Truenat MTB equipment</v>
      </c>
      <c r="B40" s="2">
        <f>'2 Diag Ordering list'!F5</f>
        <v>0</v>
      </c>
      <c r="C40" s="2">
        <f>'2 Diag Ordering list'!G5</f>
        <v>0</v>
      </c>
      <c r="D40" s="2">
        <f>'2 Diag Ordering list'!K5</f>
        <v>0</v>
      </c>
      <c r="E40" s="2">
        <f>'2 Diag Ordering list'!G5*'2 Diag Ordering list'!P5</f>
        <v>0</v>
      </c>
      <c r="F40" s="2">
        <f>'2 Diag Ordering list'!G5*'2 Diag Ordering list'!L5</f>
        <v>0</v>
      </c>
      <c r="G40" s="2">
        <f>'2 Diag Ordering list'!G5*'2 Diag Ordering list'!H5</f>
        <v>0</v>
      </c>
      <c r="H40" t="str">
        <v>1.1.1 Truenat MTB equipment</v>
      </c>
    </row>
    <row r="41" spans="1:15">
      <c r="A41" s="2">
        <f>'2 Diag Ordering list'!A6</f>
        <v>106689</v>
      </c>
      <c r="B41" s="2" t="str">
        <f>'2 Diag Ordering list'!F6</f>
        <v>Molbio Diagnostics</v>
      </c>
      <c r="C41" s="2">
        <f>'2 Diag Ordering list'!G6</f>
        <v>0</v>
      </c>
      <c r="D41" s="2" t="str">
        <f>'2 Diag Ordering list'!K6</f>
        <v>General Cargo UN 3481
UN 3481, Section II, PI -967 as per ICAO/IATA
Lithium-ion batteries contained in equipment</v>
      </c>
      <c r="E41" s="2">
        <f>'2 Diag Ordering list'!G6*'2 Diag Ordering list'!P6</f>
        <v>0</v>
      </c>
      <c r="F41" s="2">
        <f>'2 Diag Ordering list'!G6*'2 Diag Ordering list'!L6</f>
        <v>0</v>
      </c>
      <c r="G41" s="2">
        <f>'2 Diag Ordering list'!G6*'2 Diag Ordering list'!H6</f>
        <v>0</v>
      </c>
      <c r="H41" t="str">
        <v>1.1.2 Truenat MTB reagents</v>
      </c>
    </row>
    <row r="42" spans="1:15">
      <c r="A42" s="2">
        <f>'2 Diag Ordering list'!A7</f>
        <v>106690</v>
      </c>
      <c r="B42" s="2" t="str">
        <f>'2 Diag Ordering list'!F7</f>
        <v>Molbio Diagnostics</v>
      </c>
      <c r="C42" s="2">
        <f>'2 Diag Ordering list'!G7</f>
        <v>0</v>
      </c>
      <c r="D42" s="2" t="str">
        <f>'2 Diag Ordering list'!K7</f>
        <v>General Cargo UN 3481
UN 3481, Section II, PI -967 as per ICAO/IATA
Lithium-ion batteries contained in equipment</v>
      </c>
      <c r="E42" s="2">
        <f>'2 Diag Ordering list'!G7*'2 Diag Ordering list'!P7</f>
        <v>0</v>
      </c>
      <c r="F42" s="2">
        <f>'2 Diag Ordering list'!G7*'2 Diag Ordering list'!L7</f>
        <v>0</v>
      </c>
      <c r="G42" s="2">
        <f>'2 Diag Ordering list'!G7*'2 Diag Ordering list'!H7</f>
        <v>0</v>
      </c>
      <c r="H42" t="str">
        <v>1.1.3 Truenat consumables</v>
      </c>
    </row>
    <row r="43" spans="1:15">
      <c r="A43" s="2">
        <f>'2 Diag Ordering list'!A8</f>
        <v>106691</v>
      </c>
      <c r="B43" s="2" t="str">
        <f>'2 Diag Ordering list'!F8</f>
        <v>Molbio Diagnostics</v>
      </c>
      <c r="C43" s="2">
        <f>'2 Diag Ordering list'!G8</f>
        <v>0</v>
      </c>
      <c r="D43" s="2" t="str">
        <f>'2 Diag Ordering list'!K8</f>
        <v>General Cargo UN 3481
UN 3481, Section II, PI -967 as per ICAO/IATA
Lithium-ion batteries contained in equipment</v>
      </c>
      <c r="E43" s="2">
        <f>'2 Diag Ordering list'!G8*'2 Diag Ordering list'!P8</f>
        <v>0</v>
      </c>
      <c r="F43" s="2">
        <f>'2 Diag Ordering list'!G8*'2 Diag Ordering list'!L8</f>
        <v>0</v>
      </c>
      <c r="G43" s="2">
        <f>'2 Diag Ordering list'!G8*'2 Diag Ordering list'!H8</f>
        <v>0</v>
      </c>
      <c r="H43" t="str">
        <v>1.1.4 Truenat services</v>
      </c>
    </row>
    <row r="44" spans="1:15">
      <c r="A44" s="2">
        <f>'2 Diag Ordering list'!A9</f>
        <v>106981</v>
      </c>
      <c r="B44" s="2" t="str">
        <f>'2 Diag Ordering list'!F9</f>
        <v>Molbio Diagnostics</v>
      </c>
      <c r="C44" s="2">
        <f>'2 Diag Ordering list'!G9</f>
        <v>0</v>
      </c>
      <c r="D44" s="2" t="str">
        <f>'2 Diag Ordering list'!K9</f>
        <v>General Cargo UN 3481
UN 3481, Section I, PI -966 as per ICAO/IATA
Lithium-ion batteries packed with equipment</v>
      </c>
      <c r="E44" s="2">
        <f>'2 Diag Ordering list'!G9*'2 Diag Ordering list'!P9</f>
        <v>0</v>
      </c>
      <c r="F44" s="2">
        <f>'2 Diag Ordering list'!G9*'2 Diag Ordering list'!L9</f>
        <v>0</v>
      </c>
      <c r="G44" s="2">
        <f>'2 Diag Ordering list'!G9*'2 Diag Ordering list'!H9</f>
        <v>0</v>
      </c>
      <c r="H44" t="str">
        <v>1.1.5 TB-LAMP equipment</v>
      </c>
      <c r="O44" s="4"/>
    </row>
    <row r="45" spans="1:15">
      <c r="A45" s="2" t="str">
        <f>'2 Diag Ordering list'!A10</f>
        <v>1.1.2 Truenat MTB reagents</v>
      </c>
      <c r="B45" s="2">
        <f>'2 Diag Ordering list'!F10</f>
        <v>0</v>
      </c>
      <c r="C45" s="2">
        <f>'2 Diag Ordering list'!G10</f>
        <v>0</v>
      </c>
      <c r="D45" s="2">
        <f>'2 Diag Ordering list'!K10</f>
        <v>0</v>
      </c>
      <c r="E45" s="2">
        <f>'2 Diag Ordering list'!G10*'2 Diag Ordering list'!P10</f>
        <v>0</v>
      </c>
      <c r="F45" s="2">
        <f>'2 Diag Ordering list'!G10*'2 Diag Ordering list'!L10</f>
        <v>0</v>
      </c>
      <c r="G45" s="2">
        <f>'2 Diag Ordering list'!G10*'2 Diag Ordering list'!H10</f>
        <v>0</v>
      </c>
      <c r="H45" t="str">
        <v>1.1.6 TB-LAMP reagents</v>
      </c>
      <c r="O45" s="4"/>
    </row>
    <row r="46" spans="1:15">
      <c r="A46" s="2">
        <f>'2 Diag Ordering list'!A11</f>
        <v>106692</v>
      </c>
      <c r="B46" s="2" t="str">
        <f>'2 Diag Ordering list'!F11</f>
        <v>Molbio Diagnostics</v>
      </c>
      <c r="C46" s="2">
        <f>'2 Diag Ordering list'!G11</f>
        <v>0</v>
      </c>
      <c r="D46" s="2" t="str">
        <f>'2 Diag Ordering list'!K11</f>
        <v xml:space="preserve">CRT cargo (+15-+25°C) </v>
      </c>
      <c r="E46" s="2">
        <f>'2 Diag Ordering list'!G11*'2 Diag Ordering list'!P11</f>
        <v>0</v>
      </c>
      <c r="F46" s="2">
        <f>'2 Diag Ordering list'!G11*'2 Diag Ordering list'!L11</f>
        <v>0</v>
      </c>
      <c r="G46" s="2">
        <f>'2 Diag Ordering list'!G11*'2 Diag Ordering list'!H11</f>
        <v>0</v>
      </c>
      <c r="H46" t="str">
        <v>1.1.7 TB-LAMP consumables</v>
      </c>
      <c r="O46" s="4"/>
    </row>
    <row r="47" spans="1:15">
      <c r="A47" s="2">
        <f>'2 Diag Ordering list'!A12</f>
        <v>106959</v>
      </c>
      <c r="B47" s="2" t="str">
        <f>'2 Diag Ordering list'!F12</f>
        <v>Molbio Diagnostics</v>
      </c>
      <c r="C47" s="2">
        <f>'2 Diag Ordering list'!G12</f>
        <v>0</v>
      </c>
      <c r="D47" s="2" t="str">
        <f>'2 Diag Ordering list'!K12</f>
        <v xml:space="preserve">CRT cargo (+15-+25°C) </v>
      </c>
      <c r="E47" s="2">
        <f>'2 Diag Ordering list'!G12*'2 Diag Ordering list'!P12</f>
        <v>0</v>
      </c>
      <c r="F47" s="2">
        <f>'2 Diag Ordering list'!G12*'2 Diag Ordering list'!L12</f>
        <v>0</v>
      </c>
      <c r="G47" s="2">
        <f>'2 Diag Ordering list'!G12*'2 Diag Ordering list'!H12</f>
        <v>0</v>
      </c>
      <c r="H47" t="str">
        <v>1.1.8 TB-LAMP services</v>
      </c>
      <c r="O47" s="4"/>
    </row>
    <row r="48" spans="1:15">
      <c r="A48" s="2">
        <f>'2 Diag Ordering list'!A13</f>
        <v>106694</v>
      </c>
      <c r="B48" s="2" t="str">
        <f>'2 Diag Ordering list'!F13</f>
        <v>Molbio Diagnostics</v>
      </c>
      <c r="C48" s="2">
        <f>'2 Diag Ordering list'!G13</f>
        <v>0</v>
      </c>
      <c r="D48" s="2" t="str">
        <f>'2 Diag Ordering list'!K13</f>
        <v xml:space="preserve">CRT cargo (+15-+25°C) </v>
      </c>
      <c r="E48" s="2">
        <f>'2 Diag Ordering list'!G13*'2 Diag Ordering list'!P13</f>
        <v>0</v>
      </c>
      <c r="F48" s="2">
        <f>'2 Diag Ordering list'!G13*'2 Diag Ordering list'!L13</f>
        <v>0</v>
      </c>
      <c r="G48" s="2">
        <f>'2 Diag Ordering list'!G13*'2 Diag Ordering list'!H13</f>
        <v>0</v>
      </c>
      <c r="H48" t="str">
        <v>1.1.11 GeneXpert Equipment (10 color)</v>
      </c>
    </row>
    <row r="49" spans="1:8">
      <c r="A49" s="2">
        <f>'2 Diag Ordering list'!A14</f>
        <v>106695</v>
      </c>
      <c r="B49" s="2" t="str">
        <f>'2 Diag Ordering list'!F14</f>
        <v>Molbio Diagnostics</v>
      </c>
      <c r="C49" s="2">
        <f>'2 Diag Ordering list'!G14</f>
        <v>0</v>
      </c>
      <c r="D49" s="2" t="str">
        <f>'2 Diag Ordering list'!K14</f>
        <v xml:space="preserve">CRT cargo (+15-+25°C) </v>
      </c>
      <c r="E49" s="2">
        <f>'2 Diag Ordering list'!G14*'2 Diag Ordering list'!P14</f>
        <v>0</v>
      </c>
      <c r="F49" s="2">
        <f>'2 Diag Ordering list'!G14*'2 Diag Ordering list'!L14</f>
        <v>0</v>
      </c>
      <c r="G49" s="2">
        <f>'2 Diag Ordering list'!G14*'2 Diag Ordering list'!H14</f>
        <v>0</v>
      </c>
      <c r="H49" t="str">
        <v>1.1.11 GeneXpert Equipment (10 color) - Trade-In</v>
      </c>
    </row>
    <row r="50" spans="1:8">
      <c r="A50" s="2">
        <f>'2 Diag Ordering list'!A15</f>
        <v>106960</v>
      </c>
      <c r="B50" s="2" t="str">
        <f>'2 Diag Ordering list'!F15</f>
        <v>Molbio Diagnostics</v>
      </c>
      <c r="C50" s="2">
        <f>'2 Diag Ordering list'!G15</f>
        <v>0</v>
      </c>
      <c r="D50" s="2" t="str">
        <f>'2 Diag Ordering list'!K15</f>
        <v xml:space="preserve">CRT cargo (+15-+25°C) </v>
      </c>
      <c r="E50" s="2">
        <f>'2 Diag Ordering list'!G15*'2 Diag Ordering list'!P15</f>
        <v>0</v>
      </c>
      <c r="F50" s="2">
        <f>'2 Diag Ordering list'!G15*'2 Diag Ordering list'!L15</f>
        <v>0</v>
      </c>
      <c r="G50" s="2">
        <f>'2 Diag Ordering list'!G15*'2 Diag Ordering list'!H15</f>
        <v>0</v>
      </c>
      <c r="H50" t="str">
        <v>1.1.12 GeneXpert Satellite (10 color)</v>
      </c>
    </row>
    <row r="51" spans="1:8">
      <c r="A51" s="2">
        <f>'2 Diag Ordering list'!A16</f>
        <v>106697</v>
      </c>
      <c r="B51" s="2" t="str">
        <f>'2 Diag Ordering list'!F16</f>
        <v>Molbio Diagnostics</v>
      </c>
      <c r="C51" s="2">
        <f>'2 Diag Ordering list'!G16</f>
        <v>0</v>
      </c>
      <c r="D51" s="2" t="str">
        <f>'2 Diag Ordering list'!K16</f>
        <v xml:space="preserve">CRT cargo (+15-+25°C) </v>
      </c>
      <c r="E51" s="2">
        <f>'2 Diag Ordering list'!G16*'2 Diag Ordering list'!P16</f>
        <v>0</v>
      </c>
      <c r="F51" s="2">
        <f>'2 Diag Ordering list'!G16*'2 Diag Ordering list'!L16</f>
        <v>0</v>
      </c>
      <c r="G51" s="2">
        <f>'2 Diag Ordering list'!G16*'2 Diag Ordering list'!H16</f>
        <v>0</v>
      </c>
      <c r="H51" t="str">
        <v>1.1.13 GeneXpert reagents (6 and 10 color)</v>
      </c>
    </row>
    <row r="52" spans="1:8">
      <c r="A52" s="2">
        <f>'2 Diag Ordering list'!A17</f>
        <v>106698</v>
      </c>
      <c r="B52" s="2" t="str">
        <f>'2 Diag Ordering list'!F17</f>
        <v>Molbio Diagnostics</v>
      </c>
      <c r="C52" s="2">
        <f>'2 Diag Ordering list'!G17</f>
        <v>0</v>
      </c>
      <c r="D52" s="2" t="str">
        <f>'2 Diag Ordering list'!K17</f>
        <v xml:space="preserve">CRT cargo (+15-+25°C) </v>
      </c>
      <c r="E52" s="2">
        <f>'2 Diag Ordering list'!G17*'2 Diag Ordering list'!P17</f>
        <v>0</v>
      </c>
      <c r="F52" s="2">
        <f>'2 Diag Ordering list'!G17*'2 Diag Ordering list'!L17</f>
        <v>0</v>
      </c>
      <c r="G52" s="2">
        <f>'2 Diag Ordering list'!G17*'2 Diag Ordering list'!H17</f>
        <v>0</v>
      </c>
      <c r="H52" t="str">
        <v>1.1.14 GeneXpert consumables (6 and 10 color)</v>
      </c>
    </row>
    <row r="53" spans="1:8">
      <c r="A53" s="2">
        <f>'2 Diag Ordering list'!A18</f>
        <v>106699</v>
      </c>
      <c r="B53" s="2" t="str">
        <f>'2 Diag Ordering list'!F18</f>
        <v>Molbio Diagnostics</v>
      </c>
      <c r="C53" s="2">
        <f>'2 Diag Ordering list'!G18</f>
        <v>0</v>
      </c>
      <c r="D53" s="2" t="str">
        <f>'2 Diag Ordering list'!K18</f>
        <v xml:space="preserve">CRT cargo (+15-+25°C) </v>
      </c>
      <c r="E53" s="2">
        <f>'2 Diag Ordering list'!G18*'2 Diag Ordering list'!P18</f>
        <v>0</v>
      </c>
      <c r="F53" s="2">
        <f>'2 Diag Ordering list'!G18*'2 Diag Ordering list'!L18</f>
        <v>0</v>
      </c>
      <c r="G53" s="2">
        <f>'2 Diag Ordering list'!G18*'2 Diag Ordering list'!H18</f>
        <v>0</v>
      </c>
      <c r="H53" t="str">
        <v>1.1.15 GeneXpert services- Standard warranties for 6 &amp; 10 Color</v>
      </c>
    </row>
    <row r="54" spans="1:8">
      <c r="A54" s="2">
        <f>'2 Diag Ordering list'!A19</f>
        <v>106700</v>
      </c>
      <c r="B54" s="2" t="str">
        <f>'2 Diag Ordering list'!F19</f>
        <v>Molbio Diagnostics</v>
      </c>
      <c r="C54" s="2">
        <f>'2 Diag Ordering list'!G19</f>
        <v>0</v>
      </c>
      <c r="D54" s="2" t="str">
        <f>'2 Diag Ordering list'!K19</f>
        <v xml:space="preserve">CRT cargo (+15-+25°C) </v>
      </c>
      <c r="E54" s="2">
        <f>'2 Diag Ordering list'!G19*'2 Diag Ordering list'!P19</f>
        <v>0</v>
      </c>
      <c r="F54" s="2">
        <f>'2 Diag Ordering list'!G19*'2 Diag Ordering list'!L19</f>
        <v>0</v>
      </c>
      <c r="G54" s="2">
        <f>'2 Diag Ordering list'!G19*'2 Diag Ordering list'!H19</f>
        <v>0</v>
      </c>
      <c r="H54" t="str">
        <v>1.1.16 GeneXpert services- Service Level Agreements (SLAs)</v>
      </c>
    </row>
    <row r="55" spans="1:8">
      <c r="A55" s="2" t="str">
        <f>'2 Diag Ordering list'!A20</f>
        <v>1.1.3 Truenat consumables</v>
      </c>
      <c r="B55" s="2">
        <f>'2 Diag Ordering list'!F20</f>
        <v>0</v>
      </c>
      <c r="C55" s="2">
        <f>'2 Diag Ordering list'!G20</f>
        <v>0</v>
      </c>
      <c r="D55" s="2">
        <f>'2 Diag Ordering list'!K20</f>
        <v>0</v>
      </c>
      <c r="E55" s="2">
        <f>'2 Diag Ordering list'!G20*'2 Diag Ordering list'!P20</f>
        <v>0</v>
      </c>
      <c r="F55" s="2">
        <f>'2 Diag Ordering list'!G20*'2 Diag Ordering list'!L20</f>
        <v>0</v>
      </c>
      <c r="G55" s="2">
        <f>'2 Diag Ordering list'!G20*'2 Diag Ordering list'!H20</f>
        <v>0</v>
      </c>
      <c r="H55" t="str">
        <v>1.2 RAPID ANTIGEN DETECTION</v>
      </c>
    </row>
    <row r="56" spans="1:8">
      <c r="A56" s="2">
        <f>'2 Diag Ordering list'!A21</f>
        <v>106886</v>
      </c>
      <c r="B56" s="2" t="str">
        <f>'2 Diag Ordering list'!F21</f>
        <v>Molbio Diagnostics</v>
      </c>
      <c r="C56" s="2">
        <f>'2 Diag Ordering list'!G21</f>
        <v>0</v>
      </c>
      <c r="D56" s="2" t="str">
        <f>'2 Diag Ordering list'!K21</f>
        <v xml:space="preserve">CRT cargo (+15-+25°C) </v>
      </c>
      <c r="E56" s="2">
        <f>'2 Diag Ordering list'!G21*'2 Diag Ordering list'!P21</f>
        <v>0</v>
      </c>
      <c r="F56" s="2">
        <f>'2 Diag Ordering list'!G21*'2 Diag Ordering list'!L21</f>
        <v>0</v>
      </c>
      <c r="G56" s="2">
        <f>'2 Diag Ordering list'!G21*'2 Diag Ordering list'!H21</f>
        <v>0</v>
      </c>
      <c r="H56" t="str">
        <v>1.2.1 Rapid antigen detection tests (LAM)</v>
      </c>
    </row>
    <row r="57" spans="1:8">
      <c r="A57" s="2">
        <f>'2 Diag Ordering list'!A22</f>
        <v>106834</v>
      </c>
      <c r="B57" s="2" t="str">
        <f>'2 Diag Ordering list'!F22</f>
        <v>Molbio Diagnostics</v>
      </c>
      <c r="C57" s="2">
        <f>'2 Diag Ordering list'!G22</f>
        <v>0</v>
      </c>
      <c r="D57" s="2" t="str">
        <f>'2 Diag Ordering list'!K22</f>
        <v>General Cargo</v>
      </c>
      <c r="E57" s="2">
        <f>'2 Diag Ordering list'!G22*'2 Diag Ordering list'!P22</f>
        <v>0</v>
      </c>
      <c r="F57" s="2">
        <f>'2 Diag Ordering list'!G22*'2 Diag Ordering list'!L22</f>
        <v>0</v>
      </c>
      <c r="G57" s="2">
        <f>'2 Diag Ordering list'!G22*'2 Diag Ordering list'!H22</f>
        <v>0</v>
      </c>
      <c r="H57" t="str">
        <v>1.3 SMEAR MICROSCOPY</v>
      </c>
    </row>
    <row r="58" spans="1:8">
      <c r="A58" s="2">
        <f>'2 Diag Ordering list'!A23</f>
        <v>106955</v>
      </c>
      <c r="B58" s="2" t="str">
        <f>'2 Diag Ordering list'!F23</f>
        <v>Molbio Diagnostics</v>
      </c>
      <c r="C58" s="2">
        <f>'2 Diag Ordering list'!G23</f>
        <v>0</v>
      </c>
      <c r="D58" s="2" t="str">
        <f>'2 Diag Ordering list'!K23</f>
        <v>General Cargo</v>
      </c>
      <c r="E58" s="2">
        <f>'2 Diag Ordering list'!G23*'2 Diag Ordering list'!P23</f>
        <v>0</v>
      </c>
      <c r="F58" s="2">
        <f>'2 Diag Ordering list'!G23*'2 Diag Ordering list'!L23</f>
        <v>0</v>
      </c>
      <c r="G58" s="2">
        <f>'2 Diag Ordering list'!G23*'2 Diag Ordering list'!H23</f>
        <v>0</v>
      </c>
      <c r="H58" t="str">
        <v>1.3.1 Smear microscopy kits</v>
      </c>
    </row>
    <row r="59" spans="1:8">
      <c r="A59" s="2" t="str">
        <f>'2 Diag Ordering list'!A24</f>
        <v>1.1.4 Truenat services</v>
      </c>
      <c r="B59" s="2">
        <f>'2 Diag Ordering list'!F24</f>
        <v>0</v>
      </c>
      <c r="C59" s="2">
        <f>'2 Diag Ordering list'!G24</f>
        <v>0</v>
      </c>
      <c r="D59" s="2">
        <f>'2 Diag Ordering list'!K24</f>
        <v>0</v>
      </c>
      <c r="E59" s="2">
        <f>'2 Diag Ordering list'!G24*'2 Diag Ordering list'!P24</f>
        <v>0</v>
      </c>
      <c r="F59" s="2">
        <f>'2 Diag Ordering list'!G24*'2 Diag Ordering list'!L24</f>
        <v>0</v>
      </c>
      <c r="G59" s="2">
        <f>'2 Diag Ordering list'!G24*'2 Diag Ordering list'!H24</f>
        <v>0</v>
      </c>
      <c r="H59" t="str">
        <v>1.3.2 Smear microscopy equipment</v>
      </c>
    </row>
    <row r="60" spans="1:8">
      <c r="A60" s="2">
        <f>'2 Diag Ordering list'!A25</f>
        <v>106701</v>
      </c>
      <c r="B60" s="2" t="str">
        <f>'2 Diag Ordering list'!F25</f>
        <v>Molbio Diagnostics</v>
      </c>
      <c r="C60" s="2">
        <f>'2 Diag Ordering list'!G25</f>
        <v>0</v>
      </c>
      <c r="D60" s="2" t="str">
        <f>'2 Diag Ordering list'!K25</f>
        <v>Service</v>
      </c>
      <c r="E60" s="2" t="e">
        <f>'2 Diag Ordering list'!G25*'2 Diag Ordering list'!P25</f>
        <v>#VALUE!</v>
      </c>
      <c r="F60" s="2" t="e">
        <f>'2 Diag Ordering list'!G25*'2 Diag Ordering list'!L25</f>
        <v>#VALUE!</v>
      </c>
      <c r="G60" s="2">
        <f>'2 Diag Ordering list'!G25*'2 Diag Ordering list'!H25</f>
        <v>0</v>
      </c>
      <c r="H60" t="str">
        <v>1.3.3 Smear microscopy reagents</v>
      </c>
    </row>
    <row r="61" spans="1:8">
      <c r="A61" s="2">
        <f>'2 Diag Ordering list'!A26</f>
        <v>106956</v>
      </c>
      <c r="B61" s="2" t="str">
        <f>'2 Diag Ordering list'!F26</f>
        <v>Molbio Diagnostics</v>
      </c>
      <c r="C61" s="2">
        <f>'2 Diag Ordering list'!G26</f>
        <v>0</v>
      </c>
      <c r="D61" s="2" t="str">
        <f>'2 Diag Ordering list'!K26</f>
        <v>Service</v>
      </c>
      <c r="E61" s="2" t="e">
        <f>'2 Diag Ordering list'!G26*'2 Diag Ordering list'!P26</f>
        <v>#VALUE!</v>
      </c>
      <c r="F61" s="2" t="e">
        <f>'2 Diag Ordering list'!G26*'2 Diag Ordering list'!L26</f>
        <v>#VALUE!</v>
      </c>
      <c r="G61" s="2">
        <f>'2 Diag Ordering list'!G26*'2 Diag Ordering list'!H26</f>
        <v>0</v>
      </c>
      <c r="H61" t="str">
        <v>1.3.4 Smear microscopy consumables</v>
      </c>
    </row>
    <row r="62" spans="1:8">
      <c r="A62" s="2">
        <f>'2 Diag Ordering list'!A27</f>
        <v>106957</v>
      </c>
      <c r="B62" s="2" t="str">
        <f>'2 Diag Ordering list'!F27</f>
        <v>Molbio Diagnostics</v>
      </c>
      <c r="C62" s="2">
        <f>'2 Diag Ordering list'!G27</f>
        <v>0</v>
      </c>
      <c r="D62" s="2" t="str">
        <f>'2 Diag Ordering list'!K27</f>
        <v>Service</v>
      </c>
      <c r="E62" s="2" t="e">
        <f>'2 Diag Ordering list'!G27*'2 Diag Ordering list'!P27</f>
        <v>#VALUE!</v>
      </c>
      <c r="F62" s="2" t="e">
        <f>'2 Diag Ordering list'!G27*'2 Diag Ordering list'!L27</f>
        <v>#VALUE!</v>
      </c>
      <c r="G62" s="2">
        <f>'2 Diag Ordering list'!G27*'2 Diag Ordering list'!H27</f>
        <v>0</v>
      </c>
      <c r="H62" t="str">
        <v>1.4 MOLECULR TESTING: CENTRALIZED</v>
      </c>
    </row>
    <row r="63" spans="1:8">
      <c r="A63" s="2">
        <f>'2 Diag Ordering list'!A28</f>
        <v>106958</v>
      </c>
      <c r="B63" s="2" t="str">
        <f>'2 Diag Ordering list'!F28</f>
        <v>Molbio Diagnostics</v>
      </c>
      <c r="C63" s="2">
        <f>'2 Diag Ordering list'!G28</f>
        <v>0</v>
      </c>
      <c r="D63" s="2" t="str">
        <f>'2 Diag Ordering list'!K28</f>
        <v>Service</v>
      </c>
      <c r="E63" s="2" t="e">
        <f>'2 Diag Ordering list'!G28*'2 Diag Ordering list'!P28</f>
        <v>#VALUE!</v>
      </c>
      <c r="F63" s="2" t="e">
        <f>'2 Diag Ordering list'!G28*'2 Diag Ordering list'!L28</f>
        <v>#VALUE!</v>
      </c>
      <c r="G63" s="2">
        <f>'2 Diag Ordering list'!G28*'2 Diag Ordering list'!H28</f>
        <v>0</v>
      </c>
      <c r="H63" t="str">
        <v>1.4.1 LPA equipment</v>
      </c>
    </row>
    <row r="64" spans="1:8">
      <c r="A64" s="2" t="str">
        <f>'2 Diag Ordering list'!A29</f>
        <v>1.1.5 TB-LAMP equipment</v>
      </c>
      <c r="B64" s="2">
        <f>'2 Diag Ordering list'!F29</f>
        <v>0</v>
      </c>
      <c r="C64" s="2">
        <f>'2 Diag Ordering list'!G29</f>
        <v>0</v>
      </c>
      <c r="D64" s="2">
        <f>'2 Diag Ordering list'!K29</f>
        <v>0</v>
      </c>
      <c r="E64" s="2">
        <f>'2 Diag Ordering list'!G29*'2 Diag Ordering list'!P29</f>
        <v>0</v>
      </c>
      <c r="F64" s="2">
        <f>'2 Diag Ordering list'!G29*'2 Diag Ordering list'!L29</f>
        <v>0</v>
      </c>
      <c r="G64" s="2">
        <f>'2 Diag Ordering list'!G29*'2 Diag Ordering list'!H29</f>
        <v>0</v>
      </c>
      <c r="H64" t="str">
        <v>1.4.2 LPA reagents</v>
      </c>
    </row>
    <row r="65" spans="1:8">
      <c r="A65" s="2">
        <f>'2 Diag Ordering list'!A30</f>
        <v>106632</v>
      </c>
      <c r="B65" s="2" t="str">
        <f>'2 Diag Ordering list'!F30</f>
        <v>Human</v>
      </c>
      <c r="C65" s="2">
        <f>'2 Diag Ordering list'!G30</f>
        <v>0</v>
      </c>
      <c r="D65" s="2" t="str">
        <f>'2 Diag Ordering list'!K30</f>
        <v>General Cargo</v>
      </c>
      <c r="E65" s="2">
        <f>'2 Diag Ordering list'!G30*'2 Diag Ordering list'!P30</f>
        <v>0</v>
      </c>
      <c r="F65" s="2">
        <f>'2 Diag Ordering list'!G30*'2 Diag Ordering list'!L30</f>
        <v>0</v>
      </c>
      <c r="G65" s="2">
        <f>'2 Diag Ordering list'!G30*'2 Diag Ordering list'!H30</f>
        <v>0</v>
      </c>
      <c r="H65" t="str">
        <v>1.4.3 LPA consumables</v>
      </c>
    </row>
    <row r="66" spans="1:8">
      <c r="A66" s="2">
        <f>'2 Diag Ordering list'!A31</f>
        <v>106633</v>
      </c>
      <c r="B66" s="2" t="str">
        <f>'2 Diag Ordering list'!F31</f>
        <v>Human</v>
      </c>
      <c r="C66" s="2">
        <f>'2 Diag Ordering list'!G31</f>
        <v>0</v>
      </c>
      <c r="D66" s="2" t="str">
        <f>'2 Diag Ordering list'!K31</f>
        <v>General Cargo</v>
      </c>
      <c r="E66" s="2">
        <f>'2 Diag Ordering list'!G31*'2 Diag Ordering list'!P31</f>
        <v>0</v>
      </c>
      <c r="F66" s="2">
        <f>'2 Diag Ordering list'!G31*'2 Diag Ordering list'!L31</f>
        <v>0</v>
      </c>
      <c r="G66" s="2">
        <f>'2 Diag Ordering list'!G31*'2 Diag Ordering list'!H31</f>
        <v>0</v>
      </c>
      <c r="H66" t="str">
        <v>1.4.6 BD MAX equipment</v>
      </c>
    </row>
    <row r="67" spans="1:8">
      <c r="A67" s="2">
        <f>'2 Diag Ordering list'!A32</f>
        <v>106636</v>
      </c>
      <c r="B67" s="2" t="str">
        <f>'2 Diag Ordering list'!F32</f>
        <v>Human</v>
      </c>
      <c r="C67" s="2">
        <f>'2 Diag Ordering list'!G32</f>
        <v>0</v>
      </c>
      <c r="D67" s="2" t="str">
        <f>'2 Diag Ordering list'!K32</f>
        <v>General Cargo</v>
      </c>
      <c r="E67" s="2">
        <f>'2 Diag Ordering list'!G32*'2 Diag Ordering list'!P32</f>
        <v>0</v>
      </c>
      <c r="F67" s="2">
        <f>'2 Diag Ordering list'!G32*'2 Diag Ordering list'!L32</f>
        <v>0</v>
      </c>
      <c r="G67" s="2">
        <f>'2 Diag Ordering list'!G32*'2 Diag Ordering list'!H32</f>
        <v>0</v>
      </c>
      <c r="H67" t="str">
        <v>1.4.7 BD MAX reagents</v>
      </c>
    </row>
    <row r="68" spans="1:8">
      <c r="A68" s="2">
        <f>'2 Diag Ordering list'!A33</f>
        <v>106663</v>
      </c>
      <c r="B68" s="2" t="str">
        <f>'2 Diag Ordering list'!F33</f>
        <v>Human</v>
      </c>
      <c r="C68" s="2">
        <f>'2 Diag Ordering list'!G33</f>
        <v>0</v>
      </c>
      <c r="D68" s="2" t="str">
        <f>'2 Diag Ordering list'!K33</f>
        <v>General Cargo</v>
      </c>
      <c r="E68" s="2">
        <f>'2 Diag Ordering list'!G33*'2 Diag Ordering list'!P33</f>
        <v>0</v>
      </c>
      <c r="F68" s="2">
        <f>'2 Diag Ordering list'!G33*'2 Diag Ordering list'!L33</f>
        <v>0</v>
      </c>
      <c r="G68" s="2">
        <f>'2 Diag Ordering list'!G33*'2 Diag Ordering list'!H33</f>
        <v>0</v>
      </c>
      <c r="H68" t="str">
        <v>1.4.8 BD MAX Consumables</v>
      </c>
    </row>
    <row r="69" spans="1:8">
      <c r="A69" s="2" t="str">
        <f>'2 Diag Ordering list'!A34</f>
        <v>1.1.6 TB-LAMP reagents</v>
      </c>
      <c r="B69" s="2">
        <f>'2 Diag Ordering list'!F34</f>
        <v>0</v>
      </c>
      <c r="C69" s="2">
        <f>'2 Diag Ordering list'!G34</f>
        <v>0</v>
      </c>
      <c r="D69" s="2">
        <f>'2 Diag Ordering list'!K34</f>
        <v>0</v>
      </c>
      <c r="E69" s="2">
        <f>'2 Diag Ordering list'!G34*'2 Diag Ordering list'!P34</f>
        <v>0</v>
      </c>
      <c r="F69" s="2">
        <f>'2 Diag Ordering list'!G34*'2 Diag Ordering list'!L34</f>
        <v>0</v>
      </c>
      <c r="G69" s="2">
        <f>'2 Diag Ordering list'!G34*'2 Diag Ordering list'!H34</f>
        <v>0</v>
      </c>
      <c r="H69" t="str">
        <v>1.4.9 Fluorotype equipment</v>
      </c>
    </row>
    <row r="70" spans="1:8">
      <c r="A70" s="2">
        <f>'2 Diag Ordering list'!A35</f>
        <v>106634</v>
      </c>
      <c r="B70" s="2" t="str">
        <f>'2 Diag Ordering list'!F35</f>
        <v>Human</v>
      </c>
      <c r="C70" s="2">
        <f>'2 Diag Ordering list'!G35</f>
        <v>0</v>
      </c>
      <c r="D70" s="2" t="str">
        <f>'2 Diag Ordering list'!K35</f>
        <v>General Cargo</v>
      </c>
      <c r="E70" s="2">
        <f>'2 Diag Ordering list'!G35*'2 Diag Ordering list'!P35</f>
        <v>0</v>
      </c>
      <c r="F70" s="2">
        <f>'2 Diag Ordering list'!G35*'2 Diag Ordering list'!L35</f>
        <v>0</v>
      </c>
      <c r="G70" s="2">
        <f>'2 Diag Ordering list'!G35*'2 Diag Ordering list'!H35</f>
        <v>0</v>
      </c>
      <c r="H70" t="str">
        <v>1.4.10 Fluorotype reagents</v>
      </c>
    </row>
    <row r="71" spans="1:8">
      <c r="A71" s="2">
        <f>'2 Diag Ordering list'!A36</f>
        <v>106635</v>
      </c>
      <c r="B71" s="2" t="str">
        <f>'2 Diag Ordering list'!F36</f>
        <v>Human</v>
      </c>
      <c r="C71" s="2">
        <f>'2 Diag Ordering list'!G36</f>
        <v>0</v>
      </c>
      <c r="D71" s="2" t="str">
        <f>'2 Diag Ordering list'!K36</f>
        <v>General Cargo</v>
      </c>
      <c r="E71" s="2">
        <f>'2 Diag Ordering list'!G36*'2 Diag Ordering list'!P36</f>
        <v>0</v>
      </c>
      <c r="F71" s="2">
        <f>'2 Diag Ordering list'!G36*'2 Diag Ordering list'!L36</f>
        <v>0</v>
      </c>
      <c r="G71" s="2">
        <f>'2 Diag Ordering list'!G36*'2 Diag Ordering list'!H36</f>
        <v>0</v>
      </c>
      <c r="H71" t="str">
        <v>1.4.11 Fluorotype consumables</v>
      </c>
    </row>
    <row r="72" spans="1:8">
      <c r="A72" s="2" t="str">
        <f>'2 Diag Ordering list'!A37</f>
        <v>1.1.7 TB-LAMP consumables</v>
      </c>
      <c r="B72" s="2">
        <f>'2 Diag Ordering list'!F37</f>
        <v>0</v>
      </c>
      <c r="C72" s="2">
        <f>'2 Diag Ordering list'!G37</f>
        <v>0</v>
      </c>
      <c r="D72" s="2">
        <f>'2 Diag Ordering list'!K37</f>
        <v>0</v>
      </c>
      <c r="E72" s="2">
        <f>'2 Diag Ordering list'!G37*'2 Diag Ordering list'!P37</f>
        <v>0</v>
      </c>
      <c r="F72" s="2">
        <f>'2 Diag Ordering list'!G37*'2 Diag Ordering list'!L37</f>
        <v>0</v>
      </c>
      <c r="G72" s="2">
        <f>'2 Diag Ordering list'!G37*'2 Diag Ordering list'!H37</f>
        <v>0</v>
      </c>
      <c r="H72" t="str">
        <v>1.4.12 Fluorotype services</v>
      </c>
    </row>
    <row r="73" spans="1:8">
      <c r="A73" s="2">
        <f>'2 Diag Ordering list'!A38</f>
        <v>106643</v>
      </c>
      <c r="B73" s="2" t="str">
        <f>'2 Diag Ordering list'!F38</f>
        <v>Human</v>
      </c>
      <c r="C73" s="2">
        <f>'2 Diag Ordering list'!G38</f>
        <v>0</v>
      </c>
      <c r="D73" s="2" t="str">
        <f>'2 Diag Ordering list'!K38</f>
        <v>General Cargo</v>
      </c>
      <c r="E73" s="2">
        <f>'2 Diag Ordering list'!G38*'2 Diag Ordering list'!P38</f>
        <v>0</v>
      </c>
      <c r="F73" s="2">
        <f>'2 Diag Ordering list'!G38*'2 Diag Ordering list'!L38</f>
        <v>0</v>
      </c>
      <c r="G73" s="2">
        <f>'2 Diag Ordering list'!G38*'2 Diag Ordering list'!H38</f>
        <v>0</v>
      </c>
      <c r="H73" t="str">
        <v>1.5 SPECIMEN CULTURE AND DST</v>
      </c>
    </row>
    <row r="74" spans="1:8">
      <c r="A74" s="2" t="str">
        <f>'2 Diag Ordering list'!A39</f>
        <v>1.1.8 TB-LAMP services</v>
      </c>
      <c r="B74" s="2">
        <f>'2 Diag Ordering list'!F39</f>
        <v>0</v>
      </c>
      <c r="C74" s="2">
        <f>'2 Diag Ordering list'!G39</f>
        <v>0</v>
      </c>
      <c r="D74" s="2">
        <f>'2 Diag Ordering list'!K39</f>
        <v>0</v>
      </c>
      <c r="E74" s="2">
        <f>'2 Diag Ordering list'!G39*'2 Diag Ordering list'!P39</f>
        <v>0</v>
      </c>
      <c r="F74" s="2">
        <f>'2 Diag Ordering list'!G39*'2 Diag Ordering list'!L39</f>
        <v>0</v>
      </c>
      <c r="G74" s="2">
        <f>'2 Diag Ordering list'!G39*'2 Diag Ordering list'!H39</f>
        <v>0</v>
      </c>
      <c r="H74" t="str">
        <v>1.5.1 Solid culture equipment</v>
      </c>
    </row>
    <row r="75" spans="1:8">
      <c r="A75" s="2">
        <f>'2 Diag Ordering list'!A40</f>
        <v>106637</v>
      </c>
      <c r="B75" s="2" t="str">
        <f>'2 Diag Ordering list'!F40</f>
        <v>Human</v>
      </c>
      <c r="C75" s="2">
        <f>'2 Diag Ordering list'!G40</f>
        <v>0</v>
      </c>
      <c r="D75" s="2" t="str">
        <f>'2 Diag Ordering list'!K40</f>
        <v>Service</v>
      </c>
      <c r="E75" s="2" t="e">
        <f>'2 Diag Ordering list'!G40*'2 Diag Ordering list'!P40</f>
        <v>#VALUE!</v>
      </c>
      <c r="F75" s="2" t="e">
        <f>'2 Diag Ordering list'!G40*'2 Diag Ordering list'!L40</f>
        <v>#VALUE!</v>
      </c>
      <c r="G75" s="2">
        <f>'2 Diag Ordering list'!G40*'2 Diag Ordering list'!H40</f>
        <v>0</v>
      </c>
      <c r="H75" t="str">
        <v>1.5.2 Solid culture reagents</v>
      </c>
    </row>
    <row r="76" spans="1:8">
      <c r="A76" s="2">
        <f>'2 Diag Ordering list'!A41</f>
        <v>106638</v>
      </c>
      <c r="B76" s="2" t="str">
        <f>'2 Diag Ordering list'!F41</f>
        <v>Human</v>
      </c>
      <c r="C76" s="2">
        <f>'2 Diag Ordering list'!G41</f>
        <v>0</v>
      </c>
      <c r="D76" s="2" t="str">
        <f>'2 Diag Ordering list'!K41</f>
        <v>Service</v>
      </c>
      <c r="E76" s="2" t="e">
        <f>'2 Diag Ordering list'!G41*'2 Diag Ordering list'!P41</f>
        <v>#VALUE!</v>
      </c>
      <c r="F76" s="2" t="e">
        <f>'2 Diag Ordering list'!G41*'2 Diag Ordering list'!L41</f>
        <v>#VALUE!</v>
      </c>
      <c r="G76" s="2">
        <f>'2 Diag Ordering list'!G41*'2 Diag Ordering list'!H41</f>
        <v>0</v>
      </c>
      <c r="H76" t="str">
        <v>1.5.3 Solid culture consumables</v>
      </c>
    </row>
    <row r="77" spans="1:8">
      <c r="A77" s="2">
        <f>'2 Diag Ordering list'!A42</f>
        <v>106639</v>
      </c>
      <c r="B77" s="2" t="str">
        <f>'2 Diag Ordering list'!F42</f>
        <v>Human</v>
      </c>
      <c r="C77" s="2">
        <f>'2 Diag Ordering list'!G42</f>
        <v>0</v>
      </c>
      <c r="D77" s="2" t="str">
        <f>'2 Diag Ordering list'!K42</f>
        <v>Service</v>
      </c>
      <c r="E77" s="2" t="e">
        <f>'2 Diag Ordering list'!G42*'2 Diag Ordering list'!P42</f>
        <v>#VALUE!</v>
      </c>
      <c r="F77" s="2" t="e">
        <f>'2 Diag Ordering list'!G42*'2 Diag Ordering list'!L42</f>
        <v>#VALUE!</v>
      </c>
      <c r="G77" s="2">
        <f>'2 Diag Ordering list'!G42*'2 Diag Ordering list'!H42</f>
        <v>0</v>
      </c>
      <c r="H77" t="str">
        <v>1.5.4 Liquid culture equipment</v>
      </c>
    </row>
    <row r="78" spans="1:8">
      <c r="A78" s="2">
        <f>'2 Diag Ordering list'!A43</f>
        <v>106640</v>
      </c>
      <c r="B78" s="2" t="str">
        <f>'2 Diag Ordering list'!F43</f>
        <v>Human</v>
      </c>
      <c r="C78" s="2">
        <f>'2 Diag Ordering list'!G43</f>
        <v>0</v>
      </c>
      <c r="D78" s="2" t="str">
        <f>'2 Diag Ordering list'!K43</f>
        <v>Service</v>
      </c>
      <c r="E78" s="2" t="e">
        <f>'2 Diag Ordering list'!G43*'2 Diag Ordering list'!P43</f>
        <v>#VALUE!</v>
      </c>
      <c r="F78" s="2" t="e">
        <f>'2 Diag Ordering list'!G43*'2 Diag Ordering list'!L43</f>
        <v>#VALUE!</v>
      </c>
      <c r="G78" s="2">
        <f>'2 Diag Ordering list'!G43*'2 Diag Ordering list'!H43</f>
        <v>0</v>
      </c>
      <c r="H78" t="str">
        <v>1.5.5 Liquid culture reagents</v>
      </c>
    </row>
    <row r="79" spans="1:8">
      <c r="A79" s="2" t="str">
        <f>'2 Diag Ordering list'!A44</f>
        <v>1.1.11 GeneXpert Equipment (10 color)</v>
      </c>
      <c r="B79" s="2">
        <f>'2 Diag Ordering list'!F44</f>
        <v>0</v>
      </c>
      <c r="C79" s="2">
        <f>'2 Diag Ordering list'!G44</f>
        <v>0</v>
      </c>
      <c r="D79" s="2">
        <f>'2 Diag Ordering list'!K44</f>
        <v>0</v>
      </c>
      <c r="E79" s="2">
        <f>'2 Diag Ordering list'!G44*'2 Diag Ordering list'!P44</f>
        <v>0</v>
      </c>
      <c r="F79" s="2">
        <f>'2 Diag Ordering list'!G44*'2 Diag Ordering list'!L44</f>
        <v>0</v>
      </c>
      <c r="G79" s="2">
        <f>'2 Diag Ordering list'!G44*'2 Diag Ordering list'!H44</f>
        <v>0</v>
      </c>
      <c r="H79" t="str">
        <v>1.5.6 Liquid culture consumables</v>
      </c>
    </row>
    <row r="80" spans="1:8">
      <c r="A80" s="2" t="str">
        <f>'2 Diag Ordering list'!A45</f>
        <v>GXII-1-D-10C</v>
      </c>
      <c r="B80" s="2" t="str">
        <f>'2 Diag Ordering list'!F45</f>
        <v>Cepheid HBDC</v>
      </c>
      <c r="C80" s="2">
        <f>'2 Diag Ordering list'!G45</f>
        <v>0</v>
      </c>
      <c r="D80" s="2" t="str">
        <f>'2 Diag Ordering list'!K45</f>
        <v>General Cargo</v>
      </c>
      <c r="E80" s="2">
        <f>'2 Diag Ordering list'!G45*'2 Diag Ordering list'!P45</f>
        <v>0</v>
      </c>
      <c r="F80" s="2">
        <f>'2 Diag Ordering list'!G45*'2 Diag Ordering list'!L45</f>
        <v>0</v>
      </c>
      <c r="G80" s="2">
        <f>'2 Diag Ordering list'!G45*'2 Diag Ordering list'!H45</f>
        <v>0</v>
      </c>
      <c r="H80" t="str">
        <v>1.5.7 Solid and liquid culture DST: FLD pure substances</v>
      </c>
    </row>
    <row r="81" spans="1:8">
      <c r="A81" s="2" t="str">
        <f>'2 Diag Ordering list'!A46</f>
        <v>GXII-2-D-10C</v>
      </c>
      <c r="B81" s="2" t="str">
        <f>'2 Diag Ordering list'!F46</f>
        <v>Cepheid HBDC</v>
      </c>
      <c r="C81" s="2">
        <f>'2 Diag Ordering list'!G46</f>
        <v>0</v>
      </c>
      <c r="D81" s="2" t="str">
        <f>'2 Diag Ordering list'!K46</f>
        <v>General Cargo</v>
      </c>
      <c r="E81" s="2">
        <f>'2 Diag Ordering list'!G46*'2 Diag Ordering list'!P46</f>
        <v>0</v>
      </c>
      <c r="F81" s="2">
        <f>'2 Diag Ordering list'!G46*'2 Diag Ordering list'!L46</f>
        <v>0</v>
      </c>
      <c r="G81" s="2">
        <f>'2 Diag Ordering list'!G46*'2 Diag Ordering list'!H46</f>
        <v>0</v>
      </c>
      <c r="H81" t="str">
        <v>1.5.8 Solid and liquid culture DST: SLD pure substances</v>
      </c>
    </row>
    <row r="82" spans="1:8">
      <c r="A82" s="2" t="str">
        <f>'2 Diag Ordering list'!A47</f>
        <v>GXIV-2-D-10C</v>
      </c>
      <c r="B82" s="2" t="str">
        <f>'2 Diag Ordering list'!F47</f>
        <v>Cepheid HBDC</v>
      </c>
      <c r="C82" s="2">
        <f>'2 Diag Ordering list'!G47</f>
        <v>0</v>
      </c>
      <c r="D82" s="2" t="str">
        <f>'2 Diag Ordering list'!K47</f>
        <v>General Cargo</v>
      </c>
      <c r="E82" s="2">
        <f>'2 Diag Ordering list'!G47*'2 Diag Ordering list'!P47</f>
        <v>0</v>
      </c>
      <c r="F82" s="2">
        <f>'2 Diag Ordering list'!G47*'2 Diag Ordering list'!L47</f>
        <v>0</v>
      </c>
      <c r="G82" s="2">
        <f>'2 Diag Ordering list'!G47*'2 Diag Ordering list'!H47</f>
        <v>0</v>
      </c>
      <c r="H82" t="str">
        <v>1.6 MTB IDENTIFICATION</v>
      </c>
    </row>
    <row r="83" spans="1:8">
      <c r="A83" s="2" t="str">
        <f>'2 Diag Ordering list'!A48</f>
        <v>GXIV-4-D-10C</v>
      </c>
      <c r="B83" s="2" t="str">
        <f>'2 Diag Ordering list'!F48</f>
        <v>Cepheid HBDC</v>
      </c>
      <c r="C83" s="2">
        <f>'2 Diag Ordering list'!G48</f>
        <v>0</v>
      </c>
      <c r="D83" s="2" t="str">
        <f>'2 Diag Ordering list'!K48</f>
        <v>General Cargo</v>
      </c>
      <c r="E83" s="2">
        <f>'2 Diag Ordering list'!G48*'2 Diag Ordering list'!P48</f>
        <v>0</v>
      </c>
      <c r="F83" s="2">
        <f>'2 Diag Ordering list'!G48*'2 Diag Ordering list'!L48</f>
        <v>0</v>
      </c>
      <c r="G83" s="2">
        <f>'2 Diag Ordering list'!G48*'2 Diag Ordering list'!H48</f>
        <v>0</v>
      </c>
      <c r="H83" t="str">
        <v>1.6.1 MTB Identification Rapid test</v>
      </c>
    </row>
    <row r="84" spans="1:8">
      <c r="A84" s="2" t="str">
        <f>'2 Diag Ordering list'!A49</f>
        <v>GXXVI-8-D-10C</v>
      </c>
      <c r="B84" s="2" t="str">
        <f>'2 Diag Ordering list'!F49</f>
        <v>Cepheid HBDC</v>
      </c>
      <c r="C84" s="2">
        <f>'2 Diag Ordering list'!G49</f>
        <v>0</v>
      </c>
      <c r="D84" s="2" t="str">
        <f>'2 Diag Ordering list'!K49</f>
        <v>General Cargo</v>
      </c>
      <c r="E84" s="2">
        <f>'2 Diag Ordering list'!G49*'2 Diag Ordering list'!P49</f>
        <v>0</v>
      </c>
      <c r="F84" s="2">
        <f>'2 Diag Ordering list'!G49*'2 Diag Ordering list'!L49</f>
        <v>0</v>
      </c>
      <c r="G84" s="2">
        <f>'2 Diag Ordering list'!G49*'2 Diag Ordering list'!H49</f>
        <v>0</v>
      </c>
      <c r="H84" t="str">
        <v xml:space="preserve">2. DETECTION OF LATENT TB </v>
      </c>
    </row>
    <row r="85" spans="1:8">
      <c r="A85" s="2" t="str">
        <f>'2 Diag Ordering list'!A50</f>
        <v>GXXVI-16-D-10C</v>
      </c>
      <c r="B85" s="2" t="str">
        <f>'2 Diag Ordering list'!F50</f>
        <v>Cepheid HBDC</v>
      </c>
      <c r="C85" s="2">
        <f>'2 Diag Ordering list'!G50</f>
        <v>0</v>
      </c>
      <c r="D85" s="2" t="str">
        <f>'2 Diag Ordering list'!K50</f>
        <v>General Cargo</v>
      </c>
      <c r="E85" s="2">
        <f>'2 Diag Ordering list'!G50*'2 Diag Ordering list'!P50</f>
        <v>0</v>
      </c>
      <c r="F85" s="2">
        <f>'2 Diag Ordering list'!G50*'2 Diag Ordering list'!L50</f>
        <v>0</v>
      </c>
      <c r="G85" s="2">
        <f>'2 Diag Ordering list'!G50*'2 Diag Ordering list'!H50</f>
        <v>0</v>
      </c>
      <c r="H85" t="str">
        <v>2.1 IGRA</v>
      </c>
    </row>
    <row r="86" spans="1:8">
      <c r="A86" s="2" t="str">
        <f>'2 Diag Ordering list'!A51</f>
        <v>GXII-1-L-10C</v>
      </c>
      <c r="B86" s="2" t="str">
        <f>'2 Diag Ordering list'!F51</f>
        <v>Cepheid HBDC</v>
      </c>
      <c r="C86" s="2">
        <f>'2 Diag Ordering list'!G51</f>
        <v>0</v>
      </c>
      <c r="D86" s="2" t="str">
        <f>'2 Diag Ordering list'!K51</f>
        <v>General cargo UN 3481</v>
      </c>
      <c r="E86" s="2">
        <f>'2 Diag Ordering list'!G51*'2 Diag Ordering list'!P51</f>
        <v>0</v>
      </c>
      <c r="F86" s="2">
        <f>'2 Diag Ordering list'!G51*'2 Diag Ordering list'!L51</f>
        <v>0</v>
      </c>
      <c r="G86" s="2">
        <f>'2 Diag Ordering list'!G51*'2 Diag Ordering list'!H51</f>
        <v>0</v>
      </c>
      <c r="H86" t="str">
        <v>2.1.1 IGRA Equipment</v>
      </c>
    </row>
    <row r="87" spans="1:8">
      <c r="A87" s="2" t="str">
        <f>'2 Diag Ordering list'!A52</f>
        <v>GXII-2-L-10C</v>
      </c>
      <c r="B87" s="2" t="str">
        <f>'2 Diag Ordering list'!F52</f>
        <v>Cepheid HBDC</v>
      </c>
      <c r="C87" s="2">
        <f>'2 Diag Ordering list'!G52</f>
        <v>0</v>
      </c>
      <c r="D87" s="2" t="str">
        <f>'2 Diag Ordering list'!K52</f>
        <v>General cargo UN 3481</v>
      </c>
      <c r="E87" s="2">
        <f>'2 Diag Ordering list'!G52*'2 Diag Ordering list'!P52</f>
        <v>0</v>
      </c>
      <c r="F87" s="2">
        <f>'2 Diag Ordering list'!G52*'2 Diag Ordering list'!L52</f>
        <v>0</v>
      </c>
      <c r="G87" s="2">
        <f>'2 Diag Ordering list'!G52*'2 Diag Ordering list'!H52</f>
        <v>0</v>
      </c>
      <c r="H87" t="str">
        <v>2.1.2 IGRA Testing</v>
      </c>
    </row>
    <row r="88" spans="1:8">
      <c r="A88" s="2" t="str">
        <f>'2 Diag Ordering list'!A53</f>
        <v>GXIV-2-L-10C</v>
      </c>
      <c r="B88" s="2" t="str">
        <f>'2 Diag Ordering list'!F53</f>
        <v>Cepheid HBDC</v>
      </c>
      <c r="C88" s="2">
        <f>'2 Diag Ordering list'!G53</f>
        <v>0</v>
      </c>
      <c r="D88" s="2" t="str">
        <f>'2 Diag Ordering list'!K53</f>
        <v>General cargo UN 3481</v>
      </c>
      <c r="E88" s="2">
        <f>'2 Diag Ordering list'!G53*'2 Diag Ordering list'!P53</f>
        <v>0</v>
      </c>
      <c r="F88" s="2">
        <f>'2 Diag Ordering list'!G53*'2 Diag Ordering list'!L53</f>
        <v>0</v>
      </c>
      <c r="G88" s="2">
        <f>'2 Diag Ordering list'!G53*'2 Diag Ordering list'!H53</f>
        <v>0</v>
      </c>
      <c r="H88" t="str">
        <v xml:space="preserve">3. DETECTION OF COVID-19 </v>
      </c>
    </row>
    <row r="89" spans="1:8">
      <c r="A89" s="2" t="str">
        <f>'2 Diag Ordering list'!A54</f>
        <v>GXIV-4-L-10C</v>
      </c>
      <c r="B89" s="2" t="str">
        <f>'2 Diag Ordering list'!F54</f>
        <v>Cepheid HBDC</v>
      </c>
      <c r="C89" s="2">
        <f>'2 Diag Ordering list'!G54</f>
        <v>0</v>
      </c>
      <c r="D89" s="2" t="str">
        <f>'2 Diag Ordering list'!K54</f>
        <v>General cargo UN 3481</v>
      </c>
      <c r="E89" s="2">
        <f>'2 Diag Ordering list'!G54*'2 Diag Ordering list'!P54</f>
        <v>0</v>
      </c>
      <c r="F89" s="2">
        <f>'2 Diag Ordering list'!G54*'2 Diag Ordering list'!L54</f>
        <v>0</v>
      </c>
      <c r="G89" s="2">
        <f>'2 Diag Ordering list'!G54*'2 Diag Ordering list'!H54</f>
        <v>0</v>
      </c>
      <c r="H89" t="str">
        <v xml:space="preserve">3.1 COVID-19 </v>
      </c>
    </row>
    <row r="90" spans="1:8">
      <c r="A90" s="2" t="str">
        <f>'2 Diag Ordering list'!A55</f>
        <v>GXXVI-8-L-10C</v>
      </c>
      <c r="B90" s="2" t="str">
        <f>'2 Diag Ordering list'!F55</f>
        <v>Cepheid HBDC</v>
      </c>
      <c r="C90" s="2">
        <f>'2 Diag Ordering list'!G55</f>
        <v>0</v>
      </c>
      <c r="D90" s="2" t="str">
        <f>'2 Diag Ordering list'!K55</f>
        <v>General cargo UN 3481</v>
      </c>
      <c r="E90" s="2">
        <f>'2 Diag Ordering list'!G55*'2 Diag Ordering list'!P55</f>
        <v>0</v>
      </c>
      <c r="F90" s="2">
        <f>'2 Diag Ordering list'!G55*'2 Diag Ordering list'!L55</f>
        <v>0</v>
      </c>
      <c r="G90" s="2">
        <f>'2 Diag Ordering list'!G55*'2 Diag Ordering list'!H55</f>
        <v>0</v>
      </c>
      <c r="H90" t="str">
        <v>3.1.1 COVID-19 testing</v>
      </c>
    </row>
    <row r="91" spans="1:8">
      <c r="A91" s="2" t="str">
        <f>'2 Diag Ordering list'!A56</f>
        <v>GXXVI-16-L-10C</v>
      </c>
      <c r="B91" s="2" t="str">
        <f>'2 Diag Ordering list'!F56</f>
        <v>Cepheid HBDC</v>
      </c>
      <c r="C91" s="2">
        <f>'2 Diag Ordering list'!G56</f>
        <v>0</v>
      </c>
      <c r="D91" s="2" t="str">
        <f>'2 Diag Ordering list'!K56</f>
        <v>General cargo UN 3481</v>
      </c>
      <c r="E91" s="2">
        <f>'2 Diag Ordering list'!G56*'2 Diag Ordering list'!P56</f>
        <v>0</v>
      </c>
      <c r="F91" s="2">
        <f>'2 Diag Ordering list'!G56*'2 Diag Ordering list'!L56</f>
        <v>0</v>
      </c>
      <c r="G91" s="2">
        <f>'2 Diag Ordering list'!G56*'2 Diag Ordering list'!H56</f>
        <v>0</v>
      </c>
      <c r="H91" t="str">
        <v>4. SAMPLE AND MEDIA PREPARATION</v>
      </c>
    </row>
    <row r="92" spans="1:8">
      <c r="A92" s="2" t="str">
        <f>'2 Diag Ordering list'!A57</f>
        <v>1.1.11 GeneXpert Equipment (10 color) - Trade-In</v>
      </c>
      <c r="B92" s="2">
        <f>'2 Diag Ordering list'!F57</f>
        <v>0</v>
      </c>
      <c r="C92" s="2">
        <f>'2 Diag Ordering list'!G57</f>
        <v>0</v>
      </c>
      <c r="D92" s="2">
        <f>'2 Diag Ordering list'!K57</f>
        <v>0</v>
      </c>
      <c r="E92" s="2">
        <f>'2 Diag Ordering list'!G57*'2 Diag Ordering list'!P57</f>
        <v>0</v>
      </c>
      <c r="F92" s="2">
        <f>'2 Diag Ordering list'!G57*'2 Diag Ordering list'!L57</f>
        <v>0</v>
      </c>
      <c r="G92" s="2">
        <f>'2 Diag Ordering list'!G57*'2 Diag Ordering list'!H57</f>
        <v>0</v>
      </c>
      <c r="H92" t="str">
        <v>4.1 SPECIMEN TRANPORTATION AND PROCESSING</v>
      </c>
    </row>
    <row r="93" spans="1:8">
      <c r="A93" s="2" t="str">
        <f>'2 Diag Ordering list'!A58</f>
        <v>GXII-2-D-10C (Trade in IV-2)</v>
      </c>
      <c r="B93" s="2" t="str">
        <f>'2 Diag Ordering list'!F58</f>
        <v>Cepheid HBDC</v>
      </c>
      <c r="C93" s="2">
        <f>'2 Diag Ordering list'!G58</f>
        <v>0</v>
      </c>
      <c r="D93" s="2" t="str">
        <f>'2 Diag Ordering list'!K58</f>
        <v>General Cargo</v>
      </c>
      <c r="E93" s="2">
        <f>'2 Diag Ordering list'!G58*'2 Diag Ordering list'!P58</f>
        <v>0</v>
      </c>
      <c r="F93" s="2">
        <f>'2 Diag Ordering list'!G58*'2 Diag Ordering list'!L58</f>
        <v>0</v>
      </c>
      <c r="G93" s="2">
        <f>'2 Diag Ordering list'!G58*'2 Diag Ordering list'!H58</f>
        <v>0</v>
      </c>
      <c r="H93" t="str">
        <v xml:space="preserve">4.1.1 Specimen transport consumables	</v>
      </c>
    </row>
    <row r="94" spans="1:8">
      <c r="A94" s="2" t="str">
        <f>'2 Diag Ordering list'!A59</f>
        <v>GXIV-2-D-10C (Trade-in IV-2)</v>
      </c>
      <c r="B94" s="2" t="str">
        <f>'2 Diag Ordering list'!F59</f>
        <v>Cepheid HBDC</v>
      </c>
      <c r="C94" s="2">
        <f>'2 Diag Ordering list'!G59</f>
        <v>0</v>
      </c>
      <c r="D94" s="2" t="str">
        <f>'2 Diag Ordering list'!K59</f>
        <v>General Cargo</v>
      </c>
      <c r="E94" s="2">
        <f>'2 Diag Ordering list'!G59*'2 Diag Ordering list'!P59</f>
        <v>0</v>
      </c>
      <c r="F94" s="2">
        <f>'2 Diag Ordering list'!G59*'2 Diag Ordering list'!L59</f>
        <v>0</v>
      </c>
      <c r="G94" s="2">
        <f>'2 Diag Ordering list'!G59*'2 Diag Ordering list'!H59</f>
        <v>0</v>
      </c>
      <c r="H94" t="str">
        <v xml:space="preserve">4.1.2 Specimen processing equipment	</v>
      </c>
    </row>
    <row r="95" spans="1:8">
      <c r="A95" s="2" t="str">
        <f>'2 Diag Ordering list'!A60</f>
        <v>GXIV-4-D-10C (Trade-in IV-2)</v>
      </c>
      <c r="B95" s="2" t="str">
        <f>'2 Diag Ordering list'!F60</f>
        <v>Cepheid HBDC</v>
      </c>
      <c r="C95" s="2">
        <f>'2 Diag Ordering list'!G60</f>
        <v>0</v>
      </c>
      <c r="D95" s="2" t="str">
        <f>'2 Diag Ordering list'!K60</f>
        <v>General Cargo</v>
      </c>
      <c r="E95" s="2">
        <f>'2 Diag Ordering list'!G60*'2 Diag Ordering list'!P60</f>
        <v>0</v>
      </c>
      <c r="F95" s="2">
        <f>'2 Diag Ordering list'!G60*'2 Diag Ordering list'!L60</f>
        <v>0</v>
      </c>
      <c r="G95" s="2">
        <f>'2 Diag Ordering list'!G60*'2 Diag Ordering list'!H60</f>
        <v>0</v>
      </c>
      <c r="H95" t="str">
        <v xml:space="preserve">4.1.3 Specimen processing reagents	</v>
      </c>
    </row>
    <row r="96" spans="1:8">
      <c r="A96" s="2" t="str">
        <f>'2 Diag Ordering list'!A61</f>
        <v>GXIV-4-D-10C (Trade-in IV-4)</v>
      </c>
      <c r="B96" s="2" t="str">
        <f>'2 Diag Ordering list'!F61</f>
        <v>Cepheid HBDC</v>
      </c>
      <c r="C96" s="2">
        <f>'2 Diag Ordering list'!G61</f>
        <v>0</v>
      </c>
      <c r="D96" s="2" t="str">
        <f>'2 Diag Ordering list'!K61</f>
        <v>General Cargo</v>
      </c>
      <c r="E96" s="2">
        <f>'2 Diag Ordering list'!G61*'2 Diag Ordering list'!P61</f>
        <v>0</v>
      </c>
      <c r="F96" s="2">
        <f>'2 Diag Ordering list'!G61*'2 Diag Ordering list'!L61</f>
        <v>0</v>
      </c>
      <c r="G96" s="2">
        <f>'2 Diag Ordering list'!G61*'2 Diag Ordering list'!H61</f>
        <v>0</v>
      </c>
      <c r="H96" t="str">
        <v xml:space="preserve">4.1.4 Specimen processing consumables	</v>
      </c>
    </row>
    <row r="97" spans="1:8">
      <c r="A97" s="2" t="str">
        <f>'2 Diag Ordering list'!A62</f>
        <v>GXXVI-8-D-10C (Trade-in IV-2)</v>
      </c>
      <c r="B97" s="2" t="str">
        <f>'2 Diag Ordering list'!F62</f>
        <v>Cepheid HBDC</v>
      </c>
      <c r="C97" s="2">
        <f>'2 Diag Ordering list'!G62</f>
        <v>0</v>
      </c>
      <c r="D97" s="2" t="str">
        <f>'2 Diag Ordering list'!K62</f>
        <v>General Cargo</v>
      </c>
      <c r="E97" s="2">
        <f>'2 Diag Ordering list'!G62*'2 Diag Ordering list'!P62</f>
        <v>0</v>
      </c>
      <c r="F97" s="2">
        <f>'2 Diag Ordering list'!G62*'2 Diag Ordering list'!L62</f>
        <v>0</v>
      </c>
      <c r="G97" s="2">
        <f>'2 Diag Ordering list'!G62*'2 Diag Ordering list'!H62</f>
        <v>0</v>
      </c>
      <c r="H97" t="str">
        <v>4.2 MEDIA PREPARATION</v>
      </c>
    </row>
    <row r="98" spans="1:8">
      <c r="A98" s="2" t="str">
        <f>'2 Diag Ordering list'!A63</f>
        <v>GXXVI-8-D-10C (Trade-in IV-4)</v>
      </c>
      <c r="B98" s="2" t="str">
        <f>'2 Diag Ordering list'!F63</f>
        <v>Cepheid HBDC</v>
      </c>
      <c r="C98" s="2">
        <f>'2 Diag Ordering list'!G63</f>
        <v>0</v>
      </c>
      <c r="D98" s="2" t="str">
        <f>'2 Diag Ordering list'!K63</f>
        <v>General Cargo</v>
      </c>
      <c r="E98" s="2">
        <f>'2 Diag Ordering list'!G63*'2 Diag Ordering list'!P63</f>
        <v>0</v>
      </c>
      <c r="F98" s="2">
        <f>'2 Diag Ordering list'!G63*'2 Diag Ordering list'!L63</f>
        <v>0</v>
      </c>
      <c r="G98" s="2">
        <f>'2 Diag Ordering list'!G63*'2 Diag Ordering list'!H63</f>
        <v>0</v>
      </c>
      <c r="H98" t="str">
        <v>4.2.1 Media preparation equipment</v>
      </c>
    </row>
    <row r="99" spans="1:8">
      <c r="A99" s="2" t="str">
        <f>'2 Diag Ordering list'!A64</f>
        <v>GXXVI-8-D-10C (Trade-in XVI-8)</v>
      </c>
      <c r="B99" s="2" t="str">
        <f>'2 Diag Ordering list'!F64</f>
        <v>Cepheid HBDC</v>
      </c>
      <c r="C99" s="2">
        <f>'2 Diag Ordering list'!G64</f>
        <v>0</v>
      </c>
      <c r="D99" s="2" t="str">
        <f>'2 Diag Ordering list'!K64</f>
        <v>General Cargo</v>
      </c>
      <c r="E99" s="2">
        <f>'2 Diag Ordering list'!G64*'2 Diag Ordering list'!P64</f>
        <v>0</v>
      </c>
      <c r="F99" s="2">
        <f>'2 Diag Ordering list'!G64*'2 Diag Ordering list'!L64</f>
        <v>0</v>
      </c>
      <c r="G99" s="2">
        <f>'2 Diag Ordering list'!G64*'2 Diag Ordering list'!H64</f>
        <v>0</v>
      </c>
      <c r="H99" t="str">
        <v>4.2.2 Media preparation plasticware</v>
      </c>
    </row>
    <row r="100" spans="1:8">
      <c r="A100" s="2" t="str">
        <f>'2 Diag Ordering list'!A65</f>
        <v>GXXVI-16-D-10C (Trade-in IV-2)</v>
      </c>
      <c r="B100" s="2" t="str">
        <f>'2 Diag Ordering list'!F65</f>
        <v>Cepheid HBDC</v>
      </c>
      <c r="C100" s="2">
        <f>'2 Diag Ordering list'!G65</f>
        <v>0</v>
      </c>
      <c r="D100" s="2" t="str">
        <f>'2 Diag Ordering list'!K65</f>
        <v>General Cargo</v>
      </c>
      <c r="E100" s="2">
        <f>'2 Diag Ordering list'!G65*'2 Diag Ordering list'!P65</f>
        <v>0</v>
      </c>
      <c r="F100" s="2">
        <f>'2 Diag Ordering list'!G65*'2 Diag Ordering list'!L65</f>
        <v>0</v>
      </c>
      <c r="G100" s="2">
        <f>'2 Diag Ordering list'!G65*'2 Diag Ordering list'!H65</f>
        <v>0</v>
      </c>
      <c r="H100" t="str">
        <v>4.2.3 Media preparation glassware</v>
      </c>
    </row>
    <row r="101" spans="1:8">
      <c r="A101" s="2" t="str">
        <f>'2 Diag Ordering list'!A66</f>
        <v>GXXVI-16-D-10C (Trade-in IV-4)</v>
      </c>
      <c r="B101" s="2" t="str">
        <f>'2 Diag Ordering list'!F66</f>
        <v>Cepheid HBDC</v>
      </c>
      <c r="C101" s="2">
        <f>'2 Diag Ordering list'!G66</f>
        <v>0</v>
      </c>
      <c r="D101" s="2" t="str">
        <f>'2 Diag Ordering list'!K66</f>
        <v>General Cargo</v>
      </c>
      <c r="E101" s="2">
        <f>'2 Diag Ordering list'!G66*'2 Diag Ordering list'!P66</f>
        <v>0</v>
      </c>
      <c r="F101" s="2">
        <f>'2 Diag Ordering list'!G66*'2 Diag Ordering list'!L66</f>
        <v>0</v>
      </c>
      <c r="G101" s="2">
        <f>'2 Diag Ordering list'!G66*'2 Diag Ordering list'!H66</f>
        <v>0</v>
      </c>
      <c r="H101" t="str">
        <v>4.2.4 Media preparation consumables</v>
      </c>
    </row>
    <row r="102" spans="1:8">
      <c r="A102" s="2" t="str">
        <f>'2 Diag Ordering list'!A67</f>
        <v>GXXVI-16-D-10C (Trade-in XVI-8)</v>
      </c>
      <c r="B102" s="2" t="str">
        <f>'2 Diag Ordering list'!F67</f>
        <v>Cepheid HBDC</v>
      </c>
      <c r="C102" s="2">
        <f>'2 Diag Ordering list'!G67</f>
        <v>0</v>
      </c>
      <c r="D102" s="2" t="str">
        <f>'2 Diag Ordering list'!K67</f>
        <v>General Cargo</v>
      </c>
      <c r="E102" s="2">
        <f>'2 Diag Ordering list'!G67*'2 Diag Ordering list'!P67</f>
        <v>0</v>
      </c>
      <c r="F102" s="2">
        <f>'2 Diag Ordering list'!G67*'2 Diag Ordering list'!L67</f>
        <v>0</v>
      </c>
      <c r="G102" s="2">
        <f>'2 Diag Ordering list'!G67*'2 Diag Ordering list'!H67</f>
        <v>0</v>
      </c>
      <c r="H102" t="str">
        <v>5. INFECTION PREVENTION PRODUCTS</v>
      </c>
    </row>
    <row r="103" spans="1:8">
      <c r="A103" s="2" t="str">
        <f>'2 Diag Ordering list'!A68</f>
        <v>GXXVI-16-D-10C (Trade-in XVI-16)</v>
      </c>
      <c r="B103" s="2" t="str">
        <f>'2 Diag Ordering list'!F68</f>
        <v>Cepheid HBDC</v>
      </c>
      <c r="C103" s="2">
        <f>'2 Diag Ordering list'!G68</f>
        <v>0</v>
      </c>
      <c r="D103" s="2" t="str">
        <f>'2 Diag Ordering list'!K68</f>
        <v>General Cargo</v>
      </c>
      <c r="E103" s="2">
        <f>'2 Diag Ordering list'!G68*'2 Diag Ordering list'!P68</f>
        <v>0</v>
      </c>
      <c r="F103" s="2">
        <f>'2 Diag Ordering list'!G68*'2 Diag Ordering list'!L68</f>
        <v>0</v>
      </c>
      <c r="G103" s="2">
        <f>'2 Diag Ordering list'!G68*'2 Diag Ordering list'!H68</f>
        <v>0</v>
      </c>
      <c r="H103" t="str">
        <v>5.1 PERSONAL PROTECTIVE EQUIPMENT (PPE)</v>
      </c>
    </row>
    <row r="104" spans="1:8">
      <c r="A104" s="2" t="str">
        <f>'2 Diag Ordering list'!A69</f>
        <v>GXII-2-L-10C (Trade-in IV-2)</v>
      </c>
      <c r="B104" s="2" t="str">
        <f>'2 Diag Ordering list'!F69</f>
        <v>Cepheid HBDC</v>
      </c>
      <c r="C104" s="2">
        <f>'2 Diag Ordering list'!G69</f>
        <v>0</v>
      </c>
      <c r="D104" s="2" t="str">
        <f>'2 Diag Ordering list'!K69</f>
        <v>General cargo UN 3481</v>
      </c>
      <c r="E104" s="2">
        <f>'2 Diag Ordering list'!G69*'2 Diag Ordering list'!P69</f>
        <v>0</v>
      </c>
      <c r="F104" s="2">
        <f>'2 Diag Ordering list'!G69*'2 Diag Ordering list'!L69</f>
        <v>0</v>
      </c>
      <c r="G104" s="2">
        <f>'2 Diag Ordering list'!G69*'2 Diag Ordering list'!H69</f>
        <v>0</v>
      </c>
      <c r="H104" t="str">
        <v>5.1.1 PPE consumables</v>
      </c>
    </row>
    <row r="105" spans="1:8">
      <c r="A105" s="2" t="str">
        <f>'2 Diag Ordering list'!A70</f>
        <v>GXIV-2-L-10C (Trade-in IV-2)</v>
      </c>
      <c r="B105" s="2" t="str">
        <f>'2 Diag Ordering list'!F70</f>
        <v>Cepheid HBDC</v>
      </c>
      <c r="C105" s="2">
        <f>'2 Diag Ordering list'!G70</f>
        <v>0</v>
      </c>
      <c r="D105" s="2" t="str">
        <f>'2 Diag Ordering list'!K70</f>
        <v>General cargo UN 3481</v>
      </c>
      <c r="E105" s="2">
        <f>'2 Diag Ordering list'!G70*'2 Diag Ordering list'!P70</f>
        <v>0</v>
      </c>
      <c r="F105" s="2">
        <f>'2 Diag Ordering list'!G70*'2 Diag Ordering list'!L70</f>
        <v>0</v>
      </c>
      <c r="G105" s="2">
        <f>'2 Diag Ordering list'!G70*'2 Diag Ordering list'!H70</f>
        <v>0</v>
      </c>
      <c r="H105" t="str">
        <v>5.2 BIOSAFETY PRODUCTS</v>
      </c>
    </row>
    <row r="106" spans="1:8">
      <c r="A106" s="2" t="str">
        <f>'2 Diag Ordering list'!A71</f>
        <v>GXIV-4-L-10C (Trade-in IV-2)</v>
      </c>
      <c r="B106" s="2" t="str">
        <f>'2 Diag Ordering list'!F71</f>
        <v>Cepheid HBDC</v>
      </c>
      <c r="C106" s="2">
        <f>'2 Diag Ordering list'!G71</f>
        <v>0</v>
      </c>
      <c r="D106" s="2" t="str">
        <f>'2 Diag Ordering list'!K71</f>
        <v>General cargo UN 3481</v>
      </c>
      <c r="E106" s="2">
        <f>'2 Diag Ordering list'!G71*'2 Diag Ordering list'!P71</f>
        <v>0</v>
      </c>
      <c r="F106" s="2">
        <f>'2 Diag Ordering list'!G71*'2 Diag Ordering list'!L71</f>
        <v>0</v>
      </c>
      <c r="G106" s="2">
        <f>'2 Diag Ordering list'!G71*'2 Diag Ordering list'!H71</f>
        <v>0</v>
      </c>
      <c r="H106" t="str">
        <v>5.2.1 Biosafety consumables</v>
      </c>
    </row>
    <row r="107" spans="1:8">
      <c r="A107" s="2" t="str">
        <f>'2 Diag Ordering list'!A72</f>
        <v>GXIV-4-L-10C (Trade-in IV-4)</v>
      </c>
      <c r="B107" s="2" t="str">
        <f>'2 Diag Ordering list'!F72</f>
        <v>Cepheid HBDC</v>
      </c>
      <c r="C107" s="2">
        <f>'2 Diag Ordering list'!G72</f>
        <v>0</v>
      </c>
      <c r="D107" s="2" t="str">
        <f>'2 Diag Ordering list'!K72</f>
        <v>General cargo UN 3481</v>
      </c>
      <c r="E107" s="2">
        <f>'2 Diag Ordering list'!G72*'2 Diag Ordering list'!P72</f>
        <v>0</v>
      </c>
      <c r="F107" s="2">
        <f>'2 Diag Ordering list'!G72*'2 Diag Ordering list'!L72</f>
        <v>0</v>
      </c>
      <c r="G107" s="2">
        <f>'2 Diag Ordering list'!G72*'2 Diag Ordering list'!H72</f>
        <v>0</v>
      </c>
      <c r="H107" t="str">
        <v xml:space="preserve">5.2.2 Disinfectants	</v>
      </c>
    </row>
    <row r="108" spans="1:8">
      <c r="A108" s="2" t="str">
        <f>'2 Diag Ordering list'!A73</f>
        <v>GXXVI-8-L-10C (Trade-in IV-2)</v>
      </c>
      <c r="B108" s="2" t="str">
        <f>'2 Diag Ordering list'!F73</f>
        <v>Cepheid HBDC</v>
      </c>
      <c r="C108" s="2">
        <f>'2 Diag Ordering list'!G73</f>
        <v>0</v>
      </c>
      <c r="D108" s="2" t="str">
        <f>'2 Diag Ordering list'!K73</f>
        <v>General cargo UN 3481</v>
      </c>
      <c r="E108" s="2">
        <f>'2 Diag Ordering list'!G73*'2 Diag Ordering list'!P73</f>
        <v>0</v>
      </c>
      <c r="F108" s="2">
        <f>'2 Diag Ordering list'!G73*'2 Diag Ordering list'!L73</f>
        <v>0</v>
      </c>
      <c r="G108" s="2">
        <f>'2 Diag Ordering list'!G73*'2 Diag Ordering list'!H73</f>
        <v>0</v>
      </c>
      <c r="H108" t="str">
        <v>5.3 WASTE MANAGEMENT</v>
      </c>
    </row>
    <row r="109" spans="1:8">
      <c r="A109" s="2" t="str">
        <f>'2 Diag Ordering list'!A74</f>
        <v>GXXVI-8-L-10C (Trade-in IV-4)</v>
      </c>
      <c r="B109" s="2" t="str">
        <f>'2 Diag Ordering list'!F74</f>
        <v>Cepheid HBDC</v>
      </c>
      <c r="C109" s="2">
        <f>'2 Diag Ordering list'!G74</f>
        <v>0</v>
      </c>
      <c r="D109" s="2" t="str">
        <f>'2 Diag Ordering list'!K74</f>
        <v>General cargo UN 3481</v>
      </c>
      <c r="E109" s="2">
        <f>'2 Diag Ordering list'!G74*'2 Diag Ordering list'!P74</f>
        <v>0</v>
      </c>
      <c r="F109" s="2">
        <f>'2 Diag Ordering list'!G74*'2 Diag Ordering list'!L74</f>
        <v>0</v>
      </c>
      <c r="G109" s="2">
        <f>'2 Diag Ordering list'!G74*'2 Diag Ordering list'!H74</f>
        <v>0</v>
      </c>
      <c r="H109" t="str">
        <v xml:space="preserve">5.3.1 Waste management reagents	</v>
      </c>
    </row>
    <row r="110" spans="1:8">
      <c r="A110" s="2" t="str">
        <f>'2 Diag Ordering list'!A75</f>
        <v>GXXVI-8-L-10C (Trade-in XVI-8)</v>
      </c>
      <c r="B110" s="2" t="str">
        <f>'2 Diag Ordering list'!F75</f>
        <v>Cepheid HBDC</v>
      </c>
      <c r="C110" s="2">
        <f>'2 Diag Ordering list'!G75</f>
        <v>0</v>
      </c>
      <c r="D110" s="2" t="str">
        <f>'2 Diag Ordering list'!K75</f>
        <v>General cargo UN 3481</v>
      </c>
      <c r="E110" s="2">
        <f>'2 Diag Ordering list'!G75*'2 Diag Ordering list'!P75</f>
        <v>0</v>
      </c>
      <c r="F110" s="2">
        <f>'2 Diag Ordering list'!G75*'2 Diag Ordering list'!L75</f>
        <v>0</v>
      </c>
      <c r="G110" s="2">
        <f>'2 Diag Ordering list'!G75*'2 Diag Ordering list'!H75</f>
        <v>0</v>
      </c>
      <c r="H110" t="str">
        <v xml:space="preserve">5.3.2 Waste management consumables	</v>
      </c>
    </row>
    <row r="111" spans="1:8">
      <c r="A111" s="2" t="str">
        <f>'2 Diag Ordering list'!A76</f>
        <v>GXXVI-16-L-10C (Trade-in IV-2)</v>
      </c>
      <c r="B111" s="2" t="str">
        <f>'2 Diag Ordering list'!F76</f>
        <v>Cepheid HBDC</v>
      </c>
      <c r="C111" s="2">
        <f>'2 Diag Ordering list'!G76</f>
        <v>0</v>
      </c>
      <c r="D111" s="2" t="str">
        <f>'2 Diag Ordering list'!K76</f>
        <v>General cargo UN 3481</v>
      </c>
      <c r="E111" s="2">
        <f>'2 Diag Ordering list'!G76*'2 Diag Ordering list'!P76</f>
        <v>0</v>
      </c>
      <c r="F111" s="2">
        <f>'2 Diag Ordering list'!G76*'2 Diag Ordering list'!L76</f>
        <v>0</v>
      </c>
      <c r="G111" s="2">
        <f>'2 Diag Ordering list'!G76*'2 Diag Ordering list'!H76</f>
        <v>0</v>
      </c>
      <c r="H111" t="str">
        <v>6. LABORATORY EQUIPMENT</v>
      </c>
    </row>
    <row r="112" spans="1:8">
      <c r="A112" s="2" t="str">
        <f>'2 Diag Ordering list'!A77</f>
        <v>GXXVI-16-L-10C (Trade-in IV-4)</v>
      </c>
      <c r="B112" s="2" t="str">
        <f>'2 Diag Ordering list'!F77</f>
        <v>Cepheid HBDC</v>
      </c>
      <c r="C112" s="2">
        <f>'2 Diag Ordering list'!G77</f>
        <v>0</v>
      </c>
      <c r="D112" s="2" t="str">
        <f>'2 Diag Ordering list'!K77</f>
        <v>General cargo UN 3481</v>
      </c>
      <c r="E112" s="2">
        <f>'2 Diag Ordering list'!G77*'2 Diag Ordering list'!P77</f>
        <v>0</v>
      </c>
      <c r="F112" s="2">
        <f>'2 Diag Ordering list'!G77*'2 Diag Ordering list'!L77</f>
        <v>0</v>
      </c>
      <c r="G112" s="2">
        <f>'2 Diag Ordering list'!G77*'2 Diag Ordering list'!H77</f>
        <v>0</v>
      </c>
      <c r="H112" t="str">
        <v>6.1 UPS AND SOLAR PANELS</v>
      </c>
    </row>
    <row r="113" spans="1:8">
      <c r="A113" s="2" t="str">
        <f>'2 Diag Ordering list'!A78</f>
        <v>GXXVI-16-L-10C (Trade-in XVI-8)</v>
      </c>
      <c r="B113" s="2" t="str">
        <f>'2 Diag Ordering list'!F78</f>
        <v>Cepheid HBDC</v>
      </c>
      <c r="C113" s="2">
        <f>'2 Diag Ordering list'!G78</f>
        <v>0</v>
      </c>
      <c r="D113" s="2" t="str">
        <f>'2 Diag Ordering list'!K78</f>
        <v>General cargo UN 3481</v>
      </c>
      <c r="E113" s="2">
        <f>'2 Diag Ordering list'!G78*'2 Diag Ordering list'!P78</f>
        <v>0</v>
      </c>
      <c r="F113" s="2">
        <f>'2 Diag Ordering list'!G78*'2 Diag Ordering list'!L78</f>
        <v>0</v>
      </c>
      <c r="G113" s="2">
        <f>'2 Diag Ordering list'!G78*'2 Diag Ordering list'!H78</f>
        <v>0</v>
      </c>
      <c r="H113" t="str">
        <v>6.1.1 UPSs</v>
      </c>
    </row>
    <row r="114" spans="1:8">
      <c r="A114" s="2" t="str">
        <f>'2 Diag Ordering list'!A79</f>
        <v>GXXVI-16-L-10C (Trade-in XVI-16)</v>
      </c>
      <c r="B114" s="2" t="str">
        <f>'2 Diag Ordering list'!F79</f>
        <v>Cepheid HBDC</v>
      </c>
      <c r="C114" s="2">
        <f>'2 Diag Ordering list'!G79</f>
        <v>0</v>
      </c>
      <c r="D114" s="2" t="str">
        <f>'2 Diag Ordering list'!K79</f>
        <v>General cargo UN 3481</v>
      </c>
      <c r="E114" s="2">
        <f>'2 Diag Ordering list'!G79*'2 Diag Ordering list'!P79</f>
        <v>0</v>
      </c>
      <c r="F114" s="2">
        <f>'2 Diag Ordering list'!G79*'2 Diag Ordering list'!L79</f>
        <v>0</v>
      </c>
      <c r="G114" s="2">
        <f>'2 Diag Ordering list'!G79*'2 Diag Ordering list'!H79</f>
        <v>0</v>
      </c>
      <c r="H114" t="str">
        <v>6.1.2 Solar panels</v>
      </c>
    </row>
    <row r="115" spans="1:8">
      <c r="A115" s="2" t="str">
        <f>'2 Diag Ordering list'!A80</f>
        <v>1.1.12 GeneXpert Satellite (10 color)</v>
      </c>
      <c r="B115" s="2">
        <f>'2 Diag Ordering list'!F80</f>
        <v>0</v>
      </c>
      <c r="C115" s="2">
        <f>'2 Diag Ordering list'!G80</f>
        <v>0</v>
      </c>
      <c r="D115" s="2">
        <f>'2 Diag Ordering list'!K80</f>
        <v>0</v>
      </c>
      <c r="E115" s="2">
        <f>'2 Diag Ordering list'!G80*'2 Diag Ordering list'!P80</f>
        <v>0</v>
      </c>
      <c r="F115" s="2">
        <f>'2 Diag Ordering list'!G80*'2 Diag Ordering list'!L80</f>
        <v>0</v>
      </c>
      <c r="G115" s="2">
        <f>'2 Diag Ordering list'!G80*'2 Diag Ordering list'!H80</f>
        <v>0</v>
      </c>
      <c r="H115" t="str">
        <v>6.2 AUTOCLAVES</v>
      </c>
    </row>
    <row r="116" spans="1:8">
      <c r="A116" s="2" t="str">
        <f>'2 Diag Ordering list'!A81</f>
        <v>900-0793</v>
      </c>
      <c r="B116" s="2" t="str">
        <f>'2 Diag Ordering list'!F81</f>
        <v>Cepheid HBDC</v>
      </c>
      <c r="C116" s="2">
        <f>'2 Diag Ordering list'!G81</f>
        <v>0</v>
      </c>
      <c r="D116" s="2" t="str">
        <f>'2 Diag Ordering list'!K81</f>
        <v>General Cargo</v>
      </c>
      <c r="E116" s="2">
        <f>'2 Diag Ordering list'!G81*'2 Diag Ordering list'!P81</f>
        <v>0</v>
      </c>
      <c r="F116" s="2">
        <f>'2 Diag Ordering list'!G81*'2 Diag Ordering list'!L81</f>
        <v>0</v>
      </c>
      <c r="G116" s="2">
        <f>'2 Diag Ordering list'!G81*'2 Diag Ordering list'!H81</f>
        <v>0</v>
      </c>
      <c r="H116" t="str">
        <v>6.2.1 Horizontal Autoclaves</v>
      </c>
    </row>
    <row r="117" spans="1:8">
      <c r="A117" s="2" t="str">
        <f>'2 Diag Ordering list'!A82</f>
        <v>900-0794</v>
      </c>
      <c r="B117" s="2" t="str">
        <f>'2 Diag Ordering list'!F82</f>
        <v>Cepheid HBDC</v>
      </c>
      <c r="C117" s="2">
        <f>'2 Diag Ordering list'!G82</f>
        <v>0</v>
      </c>
      <c r="D117" s="2" t="str">
        <f>'2 Diag Ordering list'!K82</f>
        <v>General Cargo</v>
      </c>
      <c r="E117" s="2">
        <f>'2 Diag Ordering list'!G82*'2 Diag Ordering list'!P82</f>
        <v>0</v>
      </c>
      <c r="F117" s="2">
        <f>'2 Diag Ordering list'!G82*'2 Diag Ordering list'!L82</f>
        <v>0</v>
      </c>
      <c r="G117" s="2">
        <f>'2 Diag Ordering list'!G82*'2 Diag Ordering list'!H82</f>
        <v>0</v>
      </c>
      <c r="H117" t="str">
        <v>6.2.2 Vertical Autoclaves</v>
      </c>
    </row>
    <row r="118" spans="1:8">
      <c r="A118" s="2" t="str">
        <f>'2 Diag Ordering list'!A83</f>
        <v>900-0800</v>
      </c>
      <c r="B118" s="2" t="str">
        <f>'2 Diag Ordering list'!F83</f>
        <v>Cepheid HBDC</v>
      </c>
      <c r="C118" s="2">
        <f>'2 Diag Ordering list'!G83</f>
        <v>0</v>
      </c>
      <c r="D118" s="2" t="str">
        <f>'2 Diag Ordering list'!K83</f>
        <v>General Cargo</v>
      </c>
      <c r="E118" s="2">
        <f>'2 Diag Ordering list'!G83*'2 Diag Ordering list'!P83</f>
        <v>0</v>
      </c>
      <c r="F118" s="2">
        <f>'2 Diag Ordering list'!G83*'2 Diag Ordering list'!L83</f>
        <v>0</v>
      </c>
      <c r="G118" s="2">
        <f>'2 Diag Ordering list'!G83*'2 Diag Ordering list'!H83</f>
        <v>0</v>
      </c>
      <c r="H118" t="str">
        <v>6.2.3 Autoclave water supply</v>
      </c>
    </row>
    <row r="119" spans="1:8">
      <c r="A119" s="2" t="str">
        <f>'2 Diag Ordering list'!A84</f>
        <v>900-0802</v>
      </c>
      <c r="B119" s="2" t="str">
        <f>'2 Diag Ordering list'!F84</f>
        <v>Cepheid HBDC</v>
      </c>
      <c r="C119" s="2">
        <f>'2 Diag Ordering list'!G84</f>
        <v>0</v>
      </c>
      <c r="D119" s="2" t="str">
        <f>'2 Diag Ordering list'!K84</f>
        <v>General Cargo</v>
      </c>
      <c r="E119" s="2">
        <f>'2 Diag Ordering list'!G84*'2 Diag Ordering list'!P84</f>
        <v>0</v>
      </c>
      <c r="F119" s="2">
        <f>'2 Diag Ordering list'!G84*'2 Diag Ordering list'!L84</f>
        <v>0</v>
      </c>
      <c r="G119" s="2">
        <f>'2 Diag Ordering list'!G84*'2 Diag Ordering list'!H84</f>
        <v>0</v>
      </c>
      <c r="H119" t="str">
        <v>6.3 BIOSAFETY CABINETS</v>
      </c>
    </row>
    <row r="120" spans="1:8">
      <c r="A120" s="2" t="str">
        <f>'2 Diag Ordering list'!A85</f>
        <v>900-0804</v>
      </c>
      <c r="B120" s="2" t="str">
        <f>'2 Diag Ordering list'!F85</f>
        <v>Cepheid HBDC</v>
      </c>
      <c r="C120" s="2">
        <f>'2 Diag Ordering list'!G85</f>
        <v>0</v>
      </c>
      <c r="D120" s="2" t="str">
        <f>'2 Diag Ordering list'!K85</f>
        <v>General Cargo</v>
      </c>
      <c r="E120" s="2">
        <f>'2 Diag Ordering list'!G85*'2 Diag Ordering list'!P85</f>
        <v>0</v>
      </c>
      <c r="F120" s="2">
        <f>'2 Diag Ordering list'!G85*'2 Diag Ordering list'!L85</f>
        <v>0</v>
      </c>
      <c r="G120" s="2">
        <f>'2 Diag Ordering list'!G85*'2 Diag Ordering list'!H85</f>
        <v>0</v>
      </c>
      <c r="H120" t="str">
        <v xml:space="preserve">6.3.1 Biosafety cabinet Class II - 3 filters </v>
      </c>
    </row>
    <row r="121" spans="1:8">
      <c r="A121" s="2" t="str">
        <f>'2 Diag Ordering list'!A86</f>
        <v>900-0806</v>
      </c>
      <c r="B121" s="2" t="str">
        <f>'2 Diag Ordering list'!F86</f>
        <v>Cepheid HBDC</v>
      </c>
      <c r="C121" s="2">
        <f>'2 Diag Ordering list'!G86</f>
        <v>0</v>
      </c>
      <c r="D121" s="2" t="str">
        <f>'2 Diag Ordering list'!K86</f>
        <v>General Cargo</v>
      </c>
      <c r="E121" s="2">
        <f>'2 Diag Ordering list'!G86*'2 Diag Ordering list'!P86</f>
        <v>0</v>
      </c>
      <c r="F121" s="2">
        <f>'2 Diag Ordering list'!G86*'2 Diag Ordering list'!L86</f>
        <v>0</v>
      </c>
      <c r="G121" s="2">
        <f>'2 Diag Ordering list'!G86*'2 Diag Ordering list'!H86</f>
        <v>0</v>
      </c>
      <c r="H121" t="str">
        <v>6.3.2 Biosafety cabinet Class II Type A2, 4 feet</v>
      </c>
    </row>
    <row r="122" spans="1:8">
      <c r="A122" s="2" t="str">
        <f>'2 Diag Ordering list'!A87</f>
        <v>DAISYKIT</v>
      </c>
      <c r="B122" s="2" t="str">
        <f>'2 Diag Ordering list'!F87</f>
        <v>Cepheid HBDC</v>
      </c>
      <c r="C122" s="2">
        <f>'2 Diag Ordering list'!G87</f>
        <v>0</v>
      </c>
      <c r="D122" s="2" t="str">
        <f>'2 Diag Ordering list'!K87</f>
        <v>General cargo</v>
      </c>
      <c r="E122" s="2">
        <f>'2 Diag Ordering list'!G87*'2 Diag Ordering list'!P87</f>
        <v>0</v>
      </c>
      <c r="F122" s="2">
        <f>'2 Diag Ordering list'!G87*'2 Diag Ordering list'!L87</f>
        <v>0</v>
      </c>
      <c r="G122" s="2">
        <f>'2 Diag Ordering list'!G87*'2 Diag Ordering list'!H87</f>
        <v>0</v>
      </c>
      <c r="H122" t="str">
        <v>6.3.3 Biosafety cabinet Class II Type A2, 5 feet</v>
      </c>
    </row>
    <row r="123" spans="1:8">
      <c r="A123" s="2" t="str">
        <f>'2 Diag Ordering list'!A88</f>
        <v>1.1.13 GeneXpert reagents (6 and 10 color)</v>
      </c>
      <c r="B123" s="2">
        <f>'2 Diag Ordering list'!F88</f>
        <v>0</v>
      </c>
      <c r="C123" s="2">
        <f>'2 Diag Ordering list'!G88</f>
        <v>0</v>
      </c>
      <c r="D123" s="2">
        <f>'2 Diag Ordering list'!K88</f>
        <v>0</v>
      </c>
      <c r="E123" s="2">
        <f>'2 Diag Ordering list'!G88*'2 Diag Ordering list'!P88</f>
        <v>0</v>
      </c>
      <c r="F123" s="2">
        <f>'2 Diag Ordering list'!G88*'2 Diag Ordering list'!L88</f>
        <v>0</v>
      </c>
      <c r="G123" s="2">
        <f>'2 Diag Ordering list'!G88*'2 Diag Ordering list'!H88</f>
        <v>0</v>
      </c>
      <c r="H123" t="str">
        <v>6.3.4 Biosafety cabinet Class II Type A2, 6 feet</v>
      </c>
    </row>
    <row r="124" spans="1:8">
      <c r="A124" s="2" t="str">
        <f>'2 Diag Ordering list'!A89</f>
        <v>GXMTB/RIF-ULTRA-50</v>
      </c>
      <c r="B124" s="2" t="str">
        <f>'2 Diag Ordering list'!F89</f>
        <v>Cepheid HBDC</v>
      </c>
      <c r="C124" s="2">
        <f>'2 Diag Ordering list'!G89</f>
        <v>0</v>
      </c>
      <c r="D124" s="2" t="str">
        <f>'2 Diag Ordering list'!K89</f>
        <v>Cool cargo (+2-+8°C) 
UN 2920 – CLASS 8(3)) in excepted quantity (EQ)</v>
      </c>
      <c r="E124" s="2">
        <f>'2 Diag Ordering list'!G89*'2 Diag Ordering list'!P89</f>
        <v>0</v>
      </c>
      <c r="F124" s="2">
        <f>'2 Diag Ordering list'!G89*'2 Diag Ordering list'!L89</f>
        <v>0</v>
      </c>
      <c r="G124" s="2">
        <f>'2 Diag Ordering list'!G89*'2 Diag Ordering list'!H89</f>
        <v>0</v>
      </c>
      <c r="H124" t="str">
        <v>6.4 LABORATORY FURNITURE</v>
      </c>
    </row>
    <row r="125" spans="1:8">
      <c r="A125" s="2" t="str">
        <f>'2 Diag Ordering list'!A90</f>
        <v>GXMTB/XDR-10</v>
      </c>
      <c r="B125" s="2" t="str">
        <f>'2 Diag Ordering list'!F90</f>
        <v>Cepheid HBDC</v>
      </c>
      <c r="C125" s="2">
        <f>'2 Diag Ordering list'!G90</f>
        <v>0</v>
      </c>
      <c r="D125" s="2" t="str">
        <f>'2 Diag Ordering list'!K90</f>
        <v>Cool cargo (+2-+8°C) 
UN 2920 – CLASS 8(3)) in excepted quantity (EQ)</v>
      </c>
      <c r="E125" s="2">
        <f>'2 Diag Ordering list'!G90*'2 Diag Ordering list'!P90</f>
        <v>0</v>
      </c>
      <c r="F125" s="2">
        <f>'2 Diag Ordering list'!G90*'2 Diag Ordering list'!L90</f>
        <v>0</v>
      </c>
      <c r="G125" s="2">
        <f>'2 Diag Ordering list'!G90*'2 Diag Ordering list'!H90</f>
        <v>0</v>
      </c>
      <c r="H125" t="str">
        <v>6.4.1 Laboratory furniture</v>
      </c>
    </row>
    <row r="126" spans="1:8">
      <c r="A126" s="2" t="str">
        <f>'2 Diag Ordering list'!A91</f>
        <v>PCK-MTB/XDR-50-L</v>
      </c>
      <c r="B126" s="2" t="str">
        <f>'2 Diag Ordering list'!F91</f>
        <v>Cepheid HBDC</v>
      </c>
      <c r="C126" s="2">
        <f>'2 Diag Ordering list'!G91</f>
        <v>0</v>
      </c>
      <c r="D126" s="2" t="str">
        <f>'2 Diag Ordering list'!K91</f>
        <v>Cool cargo (+2-+8°C) 
UN 2920 – CLASS 8(3)) in excepted quantity (EQ)</v>
      </c>
      <c r="E126" s="2">
        <f>'2 Diag Ordering list'!G91*'2 Diag Ordering list'!P91</f>
        <v>0</v>
      </c>
      <c r="F126" s="2">
        <f>'2 Diag Ordering list'!G91*'2 Diag Ordering list'!L91</f>
        <v>0</v>
      </c>
      <c r="G126" s="2">
        <f>'2 Diag Ordering list'!G91*'2 Diag Ordering list'!H91</f>
        <v>0</v>
      </c>
    </row>
    <row r="127" spans="1:8">
      <c r="A127" s="2" t="str">
        <f>'2 Diag Ordering list'!A92</f>
        <v>PCK-MTB/XDR-50-D</v>
      </c>
      <c r="B127" s="2" t="str">
        <f>'2 Diag Ordering list'!F92</f>
        <v>Cepheid HBDC</v>
      </c>
      <c r="C127" s="2">
        <f>'2 Diag Ordering list'!G92</f>
        <v>0</v>
      </c>
      <c r="D127" s="2" t="str">
        <f>'2 Diag Ordering list'!K92</f>
        <v>Cool cargo (+2-+8°C) 
UN 2920 – CLASS 8(3)) in excepted quantity (EQ)</v>
      </c>
      <c r="E127" s="2">
        <f>'2 Diag Ordering list'!G92*'2 Diag Ordering list'!P92</f>
        <v>0</v>
      </c>
      <c r="F127" s="2">
        <f>'2 Diag Ordering list'!G92*'2 Diag Ordering list'!L92</f>
        <v>0</v>
      </c>
      <c r="G127" s="2">
        <f>'2 Diag Ordering list'!G92*'2 Diag Ordering list'!H92</f>
        <v>0</v>
      </c>
    </row>
    <row r="128" spans="1:8">
      <c r="A128" s="2" t="str">
        <f>'2 Diag Ordering list'!A93</f>
        <v>1.1.14 GeneXpert consumables (6 and 10 color)</v>
      </c>
      <c r="B128" s="2">
        <f>'2 Diag Ordering list'!F93</f>
        <v>0</v>
      </c>
      <c r="C128" s="2">
        <f>'2 Diag Ordering list'!G93</f>
        <v>0</v>
      </c>
      <c r="D128" s="2">
        <f>'2 Diag Ordering list'!K93</f>
        <v>0</v>
      </c>
      <c r="E128" s="2">
        <f>'2 Diag Ordering list'!G93*'2 Diag Ordering list'!P93</f>
        <v>0</v>
      </c>
      <c r="F128" s="2">
        <f>'2 Diag Ordering list'!G93*'2 Diag Ordering list'!L93</f>
        <v>0</v>
      </c>
      <c r="G128" s="2">
        <f>'2 Diag Ordering list'!G93*'2 Diag Ordering list'!H93</f>
        <v>0</v>
      </c>
    </row>
    <row r="129" spans="1:7">
      <c r="A129" s="2" t="str">
        <f>'2 Diag Ordering list'!A94</f>
        <v>XPERTCHECKCE- 5</v>
      </c>
      <c r="B129" s="2" t="str">
        <f>'2 Diag Ordering list'!F94</f>
        <v>Cepheid HBDC</v>
      </c>
      <c r="C129" s="2">
        <f>'2 Diag Ordering list'!G94</f>
        <v>0</v>
      </c>
      <c r="D129" s="2" t="str">
        <f>'2 Diag Ordering list'!K94</f>
        <v>Cool cargo (+2-+8°C) 
UN 2920 – CLASS 8(3)) in excepted quantity (EQ)</v>
      </c>
      <c r="E129" s="2">
        <f>'2 Diag Ordering list'!G94*'2 Diag Ordering list'!P94</f>
        <v>0</v>
      </c>
      <c r="F129" s="2">
        <f>'2 Diag Ordering list'!G94*'2 Diag Ordering list'!L94</f>
        <v>0</v>
      </c>
      <c r="G129" s="2">
        <f>'2 Diag Ordering list'!G94*'2 Diag Ordering list'!H94</f>
        <v>0</v>
      </c>
    </row>
    <row r="130" spans="1:7">
      <c r="A130" s="2" t="str">
        <f>'2 Diag Ordering list'!A95</f>
        <v>900-0508</v>
      </c>
      <c r="B130" s="2" t="str">
        <f>'2 Diag Ordering list'!F95</f>
        <v>Cepheid HBDC</v>
      </c>
      <c r="C130" s="2">
        <f>'2 Diag Ordering list'!G95</f>
        <v>0</v>
      </c>
      <c r="D130" s="2" t="str">
        <f>'2 Diag Ordering list'!K95</f>
        <v>General Cargo</v>
      </c>
      <c r="E130" s="2">
        <f>'2 Diag Ordering list'!G95*'2 Diag Ordering list'!P95</f>
        <v>0</v>
      </c>
      <c r="F130" s="2">
        <f>'2 Diag Ordering list'!G95*'2 Diag Ordering list'!L95</f>
        <v>0</v>
      </c>
      <c r="G130" s="2">
        <f>'2 Diag Ordering list'!G95*'2 Diag Ordering list'!H95</f>
        <v>0</v>
      </c>
    </row>
    <row r="131" spans="1:7">
      <c r="A131" s="2" t="str">
        <f>'2 Diag Ordering list'!A96</f>
        <v>900-0491RS</v>
      </c>
      <c r="B131" s="2" t="str">
        <f>'2 Diag Ordering list'!F96</f>
        <v>Cepheid HBDC</v>
      </c>
      <c r="C131" s="2">
        <f>'2 Diag Ordering list'!G96</f>
        <v>0</v>
      </c>
      <c r="D131" s="2" t="str">
        <f>'2 Diag Ordering list'!K96</f>
        <v>General Cargo</v>
      </c>
      <c r="E131" s="2">
        <f>'2 Diag Ordering list'!G96*'2 Diag Ordering list'!P96</f>
        <v>0</v>
      </c>
      <c r="F131" s="2">
        <f>'2 Diag Ordering list'!G96*'2 Diag Ordering list'!L96</f>
        <v>0</v>
      </c>
      <c r="G131" s="2">
        <f>'2 Diag Ordering list'!G96*'2 Diag Ordering list'!H96</f>
        <v>0</v>
      </c>
    </row>
    <row r="132" spans="1:7">
      <c r="A132" s="2" t="str">
        <f>'2 Diag Ordering list'!A97</f>
        <v>700-4510</v>
      </c>
      <c r="B132" s="2" t="str">
        <f>'2 Diag Ordering list'!F97</f>
        <v>Cepheid HBDC</v>
      </c>
      <c r="C132" s="2">
        <f>'2 Diag Ordering list'!G97</f>
        <v>0</v>
      </c>
      <c r="D132" s="2" t="str">
        <f>'2 Diag Ordering list'!K97</f>
        <v>General Cargo</v>
      </c>
      <c r="E132" s="2">
        <f>'2 Diag Ordering list'!G97*'2 Diag Ordering list'!P97</f>
        <v>0</v>
      </c>
      <c r="F132" s="2">
        <f>'2 Diag Ordering list'!G97*'2 Diag Ordering list'!L97</f>
        <v>0</v>
      </c>
      <c r="G132" s="2">
        <f>'2 Diag Ordering list'!G97*'2 Diag Ordering list'!H97</f>
        <v>0</v>
      </c>
    </row>
    <row r="133" spans="1:7">
      <c r="A133" s="2" t="str">
        <f>'2 Diag Ordering list'!A98</f>
        <v>900-0807</v>
      </c>
      <c r="B133" s="2" t="str">
        <f>'2 Diag Ordering list'!F98</f>
        <v>Cepheid HBDC</v>
      </c>
      <c r="C133" s="2">
        <f>'2 Diag Ordering list'!G98</f>
        <v>0</v>
      </c>
      <c r="D133" s="2" t="str">
        <f>'2 Diag Ordering list'!K98</f>
        <v>General cargo</v>
      </c>
      <c r="E133" s="2">
        <f>'2 Diag Ordering list'!G98*'2 Diag Ordering list'!P98</f>
        <v>0</v>
      </c>
      <c r="F133" s="2">
        <f>'2 Diag Ordering list'!G98*'2 Diag Ordering list'!L98</f>
        <v>0</v>
      </c>
      <c r="G133" s="2">
        <f>'2 Diag Ordering list'!G98*'2 Diag Ordering list'!H98</f>
        <v>0</v>
      </c>
    </row>
    <row r="134" spans="1:7">
      <c r="A134" s="2" t="str">
        <f>'2 Diag Ordering list'!A99</f>
        <v>CMPTR-DT-GXDX</v>
      </c>
      <c r="B134" s="2" t="str">
        <f>'2 Diag Ordering list'!F99</f>
        <v>Cepheid HBDC</v>
      </c>
      <c r="C134" s="2">
        <f>'2 Diag Ordering list'!G99</f>
        <v>0</v>
      </c>
      <c r="D134" s="2" t="str">
        <f>'2 Diag Ordering list'!K99</f>
        <v>General cargo</v>
      </c>
      <c r="E134" s="2">
        <f>'2 Diag Ordering list'!G99*'2 Diag Ordering list'!P99</f>
        <v>0</v>
      </c>
      <c r="F134" s="2">
        <f>'2 Diag Ordering list'!G99*'2 Diag Ordering list'!L99</f>
        <v>0</v>
      </c>
      <c r="G134" s="2">
        <f>'2 Diag Ordering list'!G99*'2 Diag Ordering list'!H99</f>
        <v>0</v>
      </c>
    </row>
    <row r="135" spans="1:7">
      <c r="A135" s="2" t="str">
        <f>'2 Diag Ordering list'!A100</f>
        <v>CMPTR-LT-GXDX</v>
      </c>
      <c r="B135" s="2" t="str">
        <f>'2 Diag Ordering list'!F100</f>
        <v>Cepheid HBDC</v>
      </c>
      <c r="C135" s="2">
        <f>'2 Diag Ordering list'!G100</f>
        <v>0</v>
      </c>
      <c r="D135" s="2" t="str">
        <f>'2 Diag Ordering list'!K100</f>
        <v>General cargo</v>
      </c>
      <c r="E135" s="2">
        <f>'2 Diag Ordering list'!G100*'2 Diag Ordering list'!P100</f>
        <v>0</v>
      </c>
      <c r="F135" s="2">
        <f>'2 Diag Ordering list'!G100*'2 Diag Ordering list'!L100</f>
        <v>0</v>
      </c>
      <c r="G135" s="2">
        <f>'2 Diag Ordering list'!G100*'2 Diag Ordering list'!H100</f>
        <v>0</v>
      </c>
    </row>
    <row r="136" spans="1:7">
      <c r="A136" s="2" t="str">
        <f>'2 Diag Ordering list'!A101</f>
        <v>1.1.15 GeneXpert services- Standard warranties for 6 &amp; 10 Color</v>
      </c>
      <c r="B136" s="2">
        <f>'2 Diag Ordering list'!F101</f>
        <v>0</v>
      </c>
      <c r="C136" s="2">
        <f>'2 Diag Ordering list'!G101</f>
        <v>0</v>
      </c>
      <c r="D136" s="2">
        <f>'2 Diag Ordering list'!K101</f>
        <v>0</v>
      </c>
      <c r="E136" s="2">
        <f>'2 Diag Ordering list'!G101*'2 Diag Ordering list'!P101</f>
        <v>0</v>
      </c>
      <c r="F136" s="2">
        <f>'2 Diag Ordering list'!G101*'2 Diag Ordering list'!L101</f>
        <v>0</v>
      </c>
      <c r="G136" s="2">
        <f>'2 Diag Ordering list'!G101*'2 Diag Ordering list'!H101</f>
        <v>0</v>
      </c>
    </row>
    <row r="137" spans="1:7">
      <c r="A137" s="2" t="str">
        <f>'2 Diag Ordering list'!A102</f>
        <v>WX01RG12</v>
      </c>
      <c r="B137" s="2" t="str">
        <f>'2 Diag Ordering list'!F102</f>
        <v>Cepheid HBDC</v>
      </c>
      <c r="C137" s="2">
        <f>'2 Diag Ordering list'!G102</f>
        <v>0</v>
      </c>
      <c r="D137" s="2" t="str">
        <f>'2 Diag Ordering list'!K102</f>
        <v>Service</v>
      </c>
      <c r="E137" s="2" t="e">
        <f>'2 Diag Ordering list'!G102*'2 Diag Ordering list'!P102</f>
        <v>#VALUE!</v>
      </c>
      <c r="F137" s="2" t="e">
        <f>'2 Diag Ordering list'!G102*'2 Diag Ordering list'!L102</f>
        <v>#VALUE!</v>
      </c>
      <c r="G137" s="2">
        <f>'2 Diag Ordering list'!G102*'2 Diag Ordering list'!H102</f>
        <v>0</v>
      </c>
    </row>
    <row r="138" spans="1:7">
      <c r="A138" s="2" t="str">
        <f>'2 Diag Ordering list'!A103</f>
        <v>WX02RG12</v>
      </c>
      <c r="B138" s="2" t="str">
        <f>'2 Diag Ordering list'!F103</f>
        <v>Cepheid HBDC</v>
      </c>
      <c r="C138" s="2">
        <f>'2 Diag Ordering list'!G103</f>
        <v>0</v>
      </c>
      <c r="D138" s="2" t="str">
        <f>'2 Diag Ordering list'!K103</f>
        <v>Service</v>
      </c>
      <c r="E138" s="2" t="e">
        <f>'2 Diag Ordering list'!G103*'2 Diag Ordering list'!P103</f>
        <v>#VALUE!</v>
      </c>
      <c r="F138" s="2" t="e">
        <f>'2 Diag Ordering list'!G103*'2 Diag Ordering list'!L103</f>
        <v>#VALUE!</v>
      </c>
      <c r="G138" s="2">
        <f>'2 Diag Ordering list'!G103*'2 Diag Ordering list'!H103</f>
        <v>0</v>
      </c>
    </row>
    <row r="139" spans="1:7">
      <c r="A139" s="2" t="str">
        <f>'2 Diag Ordering list'!A104</f>
        <v>WX04RG12</v>
      </c>
      <c r="B139" s="2" t="str">
        <f>'2 Diag Ordering list'!F104</f>
        <v>Cepheid HBDC</v>
      </c>
      <c r="C139" s="2">
        <f>'2 Diag Ordering list'!G104</f>
        <v>0</v>
      </c>
      <c r="D139" s="2" t="str">
        <f>'2 Diag Ordering list'!K104</f>
        <v>Service</v>
      </c>
      <c r="E139" s="2" t="e">
        <f>'2 Diag Ordering list'!G104*'2 Diag Ordering list'!P104</f>
        <v>#VALUE!</v>
      </c>
      <c r="F139" s="2" t="e">
        <f>'2 Diag Ordering list'!G104*'2 Diag Ordering list'!L104</f>
        <v>#VALUE!</v>
      </c>
      <c r="G139" s="2">
        <f>'2 Diag Ordering list'!G104*'2 Diag Ordering list'!H104</f>
        <v>0</v>
      </c>
    </row>
    <row r="140" spans="1:7">
      <c r="A140" s="2" t="str">
        <f>'2 Diag Ordering list'!A105</f>
        <v>WV08RG12</v>
      </c>
      <c r="B140" s="2" t="str">
        <f>'2 Diag Ordering list'!F105</f>
        <v>Cepheid HBDC</v>
      </c>
      <c r="C140" s="2">
        <f>'2 Diag Ordering list'!G105</f>
        <v>0</v>
      </c>
      <c r="D140" s="2" t="str">
        <f>'2 Diag Ordering list'!K105</f>
        <v>Service</v>
      </c>
      <c r="E140" s="2" t="e">
        <f>'2 Diag Ordering list'!G105*'2 Diag Ordering list'!P105</f>
        <v>#VALUE!</v>
      </c>
      <c r="F140" s="2" t="e">
        <f>'2 Diag Ordering list'!G105*'2 Diag Ordering list'!L105</f>
        <v>#VALUE!</v>
      </c>
      <c r="G140" s="2">
        <f>'2 Diag Ordering list'!G105*'2 Diag Ordering list'!H105</f>
        <v>0</v>
      </c>
    </row>
    <row r="141" spans="1:7">
      <c r="A141" s="2" t="str">
        <f>'2 Diag Ordering list'!A106</f>
        <v>WV16RG12</v>
      </c>
      <c r="B141" s="2" t="str">
        <f>'2 Diag Ordering list'!F106</f>
        <v>Cepheid HBDC</v>
      </c>
      <c r="C141" s="2">
        <f>'2 Diag Ordering list'!G106</f>
        <v>0</v>
      </c>
      <c r="D141" s="2" t="str">
        <f>'2 Diag Ordering list'!K106</f>
        <v>Service</v>
      </c>
      <c r="E141" s="2" t="e">
        <f>'2 Diag Ordering list'!G106*'2 Diag Ordering list'!P106</f>
        <v>#VALUE!</v>
      </c>
      <c r="F141" s="2" t="e">
        <f>'2 Diag Ordering list'!G106*'2 Diag Ordering list'!L106</f>
        <v>#VALUE!</v>
      </c>
      <c r="G141" s="2">
        <f>'2 Diag Ordering list'!G106*'2 Diag Ordering list'!H106</f>
        <v>0</v>
      </c>
    </row>
    <row r="142" spans="1:7">
      <c r="A142" s="2" t="str">
        <f>'2 Diag Ordering list'!A107</f>
        <v>WX01UP36</v>
      </c>
      <c r="B142" s="2" t="str">
        <f>'2 Diag Ordering list'!F107</f>
        <v>Cepheid HBDC</v>
      </c>
      <c r="C142" s="2">
        <f>'2 Diag Ordering list'!G107</f>
        <v>0</v>
      </c>
      <c r="D142" s="2" t="str">
        <f>'2 Diag Ordering list'!K107</f>
        <v>Service</v>
      </c>
      <c r="E142" s="2" t="e">
        <f>'2 Diag Ordering list'!G107*'2 Diag Ordering list'!P107</f>
        <v>#VALUE!</v>
      </c>
      <c r="F142" s="2" t="e">
        <f>'2 Diag Ordering list'!G107*'2 Diag Ordering list'!L107</f>
        <v>#VALUE!</v>
      </c>
      <c r="G142" s="2">
        <f>'2 Diag Ordering list'!G107*'2 Diag Ordering list'!H107</f>
        <v>0</v>
      </c>
    </row>
    <row r="143" spans="1:7">
      <c r="A143" s="2" t="str">
        <f>'2 Diag Ordering list'!A108</f>
        <v>WX02UP36</v>
      </c>
      <c r="B143" s="2" t="str">
        <f>'2 Diag Ordering list'!F108</f>
        <v>Cepheid HBDC</v>
      </c>
      <c r="C143" s="2">
        <f>'2 Diag Ordering list'!G108</f>
        <v>0</v>
      </c>
      <c r="D143" s="2" t="str">
        <f>'2 Diag Ordering list'!K108</f>
        <v>Service</v>
      </c>
      <c r="E143" s="2" t="e">
        <f>'2 Diag Ordering list'!G108*'2 Diag Ordering list'!P108</f>
        <v>#VALUE!</v>
      </c>
      <c r="F143" s="2" t="e">
        <f>'2 Diag Ordering list'!G108*'2 Diag Ordering list'!L108</f>
        <v>#VALUE!</v>
      </c>
      <c r="G143" s="2">
        <f>'2 Diag Ordering list'!G108*'2 Diag Ordering list'!H108</f>
        <v>0</v>
      </c>
    </row>
    <row r="144" spans="1:7">
      <c r="A144" s="2" t="str">
        <f>'2 Diag Ordering list'!A109</f>
        <v>WX04UP36</v>
      </c>
      <c r="B144" s="2" t="str">
        <f>'2 Diag Ordering list'!F109</f>
        <v>Cepheid HBDC</v>
      </c>
      <c r="C144" s="2">
        <f>'2 Diag Ordering list'!G109</f>
        <v>0</v>
      </c>
      <c r="D144" s="2" t="str">
        <f>'2 Diag Ordering list'!K109</f>
        <v>Service</v>
      </c>
      <c r="E144" s="2" t="e">
        <f>'2 Diag Ordering list'!G109*'2 Diag Ordering list'!P109</f>
        <v>#VALUE!</v>
      </c>
      <c r="F144" s="2" t="e">
        <f>'2 Diag Ordering list'!G109*'2 Diag Ordering list'!L109</f>
        <v>#VALUE!</v>
      </c>
      <c r="G144" s="2">
        <f>'2 Diag Ordering list'!G109*'2 Diag Ordering list'!H109</f>
        <v>0</v>
      </c>
    </row>
    <row r="145" spans="1:7">
      <c r="A145" s="2" t="str">
        <f>'2 Diag Ordering list'!A110</f>
        <v>WV08UP36</v>
      </c>
      <c r="B145" s="2" t="str">
        <f>'2 Diag Ordering list'!F110</f>
        <v>Cepheid HBDC</v>
      </c>
      <c r="C145" s="2">
        <f>'2 Diag Ordering list'!G110</f>
        <v>0</v>
      </c>
      <c r="D145" s="2" t="str">
        <f>'2 Diag Ordering list'!K110</f>
        <v>Service</v>
      </c>
      <c r="E145" s="2" t="e">
        <f>'2 Diag Ordering list'!G110*'2 Diag Ordering list'!P110</f>
        <v>#VALUE!</v>
      </c>
      <c r="F145" s="2" t="e">
        <f>'2 Diag Ordering list'!G110*'2 Diag Ordering list'!L110</f>
        <v>#VALUE!</v>
      </c>
      <c r="G145" s="2">
        <f>'2 Diag Ordering list'!G110*'2 Diag Ordering list'!H110</f>
        <v>0</v>
      </c>
    </row>
    <row r="146" spans="1:7">
      <c r="A146" s="2" t="str">
        <f>'2 Diag Ordering list'!A111</f>
        <v>WV16UP36</v>
      </c>
      <c r="B146" s="2" t="str">
        <f>'2 Diag Ordering list'!F111</f>
        <v>Cepheid HBDC</v>
      </c>
      <c r="C146" s="2">
        <f>'2 Diag Ordering list'!G111</f>
        <v>0</v>
      </c>
      <c r="D146" s="2" t="str">
        <f>'2 Diag Ordering list'!K111</f>
        <v>Service</v>
      </c>
      <c r="E146" s="2" t="e">
        <f>'2 Diag Ordering list'!G111*'2 Diag Ordering list'!P111</f>
        <v>#VALUE!</v>
      </c>
      <c r="F146" s="2" t="e">
        <f>'2 Diag Ordering list'!G111*'2 Diag Ordering list'!L111</f>
        <v>#VALUE!</v>
      </c>
      <c r="G146" s="2">
        <f>'2 Diag Ordering list'!G111*'2 Diag Ordering list'!H111</f>
        <v>0</v>
      </c>
    </row>
    <row r="147" spans="1:7">
      <c r="A147" s="2" t="str">
        <f>'2 Diag Ordering list'!A112</f>
        <v>WX01RG36</v>
      </c>
      <c r="B147" s="2" t="str">
        <f>'2 Diag Ordering list'!F112</f>
        <v>Cepheid HBDC</v>
      </c>
      <c r="C147" s="2">
        <f>'2 Diag Ordering list'!G112</f>
        <v>0</v>
      </c>
      <c r="D147" s="2" t="str">
        <f>'2 Diag Ordering list'!K112</f>
        <v>Service</v>
      </c>
      <c r="E147" s="2" t="e">
        <f>'2 Diag Ordering list'!G112*'2 Diag Ordering list'!P112</f>
        <v>#VALUE!</v>
      </c>
      <c r="F147" s="2" t="e">
        <f>'2 Diag Ordering list'!G112*'2 Diag Ordering list'!L112</f>
        <v>#VALUE!</v>
      </c>
      <c r="G147" s="2">
        <f>'2 Diag Ordering list'!G112*'2 Diag Ordering list'!H112</f>
        <v>0</v>
      </c>
    </row>
    <row r="148" spans="1:7">
      <c r="A148" s="2" t="str">
        <f>'2 Diag Ordering list'!A113</f>
        <v>WX02RG36</v>
      </c>
      <c r="B148" s="2" t="str">
        <f>'2 Diag Ordering list'!F113</f>
        <v>Cepheid HBDC</v>
      </c>
      <c r="C148" s="2">
        <f>'2 Diag Ordering list'!G113</f>
        <v>0</v>
      </c>
      <c r="D148" s="2" t="str">
        <f>'2 Diag Ordering list'!K113</f>
        <v>Service</v>
      </c>
      <c r="E148" s="2" t="e">
        <f>'2 Diag Ordering list'!G113*'2 Diag Ordering list'!P113</f>
        <v>#VALUE!</v>
      </c>
      <c r="F148" s="2" t="e">
        <f>'2 Diag Ordering list'!G113*'2 Diag Ordering list'!L113</f>
        <v>#VALUE!</v>
      </c>
      <c r="G148" s="2">
        <f>'2 Diag Ordering list'!G113*'2 Diag Ordering list'!H113</f>
        <v>0</v>
      </c>
    </row>
    <row r="149" spans="1:7">
      <c r="A149" s="2" t="str">
        <f>'2 Diag Ordering list'!A114</f>
        <v>WX04RG36</v>
      </c>
      <c r="B149" s="2" t="str">
        <f>'2 Diag Ordering list'!F114</f>
        <v>Cepheid HBDC</v>
      </c>
      <c r="C149" s="2">
        <f>'2 Diag Ordering list'!G114</f>
        <v>0</v>
      </c>
      <c r="D149" s="2" t="str">
        <f>'2 Diag Ordering list'!K114</f>
        <v>Service</v>
      </c>
      <c r="E149" s="2" t="e">
        <f>'2 Diag Ordering list'!G114*'2 Diag Ordering list'!P114</f>
        <v>#VALUE!</v>
      </c>
      <c r="F149" s="2" t="e">
        <f>'2 Diag Ordering list'!G114*'2 Diag Ordering list'!L114</f>
        <v>#VALUE!</v>
      </c>
      <c r="G149" s="2">
        <f>'2 Diag Ordering list'!G114*'2 Diag Ordering list'!H114</f>
        <v>0</v>
      </c>
    </row>
    <row r="150" spans="1:7">
      <c r="A150" s="2" t="str">
        <f>'2 Diag Ordering list'!A115</f>
        <v>WV08RG36</v>
      </c>
      <c r="B150" s="2" t="str">
        <f>'2 Diag Ordering list'!F115</f>
        <v>Cepheid HBDC</v>
      </c>
      <c r="C150" s="2">
        <f>'2 Diag Ordering list'!G115</f>
        <v>0</v>
      </c>
      <c r="D150" s="2" t="str">
        <f>'2 Diag Ordering list'!K115</f>
        <v>Service</v>
      </c>
      <c r="E150" s="2" t="e">
        <f>'2 Diag Ordering list'!G115*'2 Diag Ordering list'!P115</f>
        <v>#VALUE!</v>
      </c>
      <c r="F150" s="2" t="e">
        <f>'2 Diag Ordering list'!G115*'2 Diag Ordering list'!L115</f>
        <v>#VALUE!</v>
      </c>
      <c r="G150" s="2">
        <f>'2 Diag Ordering list'!G115*'2 Diag Ordering list'!H115</f>
        <v>0</v>
      </c>
    </row>
    <row r="151" spans="1:7">
      <c r="A151" s="2" t="str">
        <f>'2 Diag Ordering list'!A116</f>
        <v>WV16RG36</v>
      </c>
      <c r="B151" s="2" t="str">
        <f>'2 Diag Ordering list'!F116</f>
        <v>Cepheid HBDC</v>
      </c>
      <c r="C151" s="2">
        <f>'2 Diag Ordering list'!G116</f>
        <v>0</v>
      </c>
      <c r="D151" s="2" t="str">
        <f>'2 Diag Ordering list'!K116</f>
        <v>Service</v>
      </c>
      <c r="E151" s="2" t="e">
        <f>'2 Diag Ordering list'!G116*'2 Diag Ordering list'!P116</f>
        <v>#VALUE!</v>
      </c>
      <c r="F151" s="2" t="e">
        <f>'2 Diag Ordering list'!G116*'2 Diag Ordering list'!L116</f>
        <v>#VALUE!</v>
      </c>
      <c r="G151" s="2">
        <f>'2 Diag Ordering list'!G116*'2 Diag Ordering list'!H116</f>
        <v>0</v>
      </c>
    </row>
    <row r="152" spans="1:7">
      <c r="A152" s="2" t="str">
        <f>'2 Diag Ordering list'!A117</f>
        <v>1.1.16 GeneXpert services- Service Level Agreements (SLAs)</v>
      </c>
      <c r="B152" s="2">
        <f>'2 Diag Ordering list'!F117</f>
        <v>0</v>
      </c>
      <c r="C152" s="2">
        <f>'2 Diag Ordering list'!G117</f>
        <v>0</v>
      </c>
      <c r="D152" s="2">
        <f>'2 Diag Ordering list'!K117</f>
        <v>0</v>
      </c>
      <c r="E152" s="2">
        <f>'2 Diag Ordering list'!G117*'2 Diag Ordering list'!P117</f>
        <v>0</v>
      </c>
      <c r="F152" s="2">
        <f>'2 Diag Ordering list'!G117*'2 Diag Ordering list'!L117</f>
        <v>0</v>
      </c>
      <c r="G152" s="2">
        <f>'2 Diag Ordering list'!G117*'2 Diag Ordering list'!H117</f>
        <v>0</v>
      </c>
    </row>
    <row r="153" spans="1:7">
      <c r="A153" s="2" t="str">
        <f>'2 Diag Ordering list'!A118</f>
        <v>ACCESS_CARE (Tier 1)</v>
      </c>
      <c r="B153" s="2" t="str">
        <f>'2 Diag Ordering list'!F118</f>
        <v>Cepheid HBDC</v>
      </c>
      <c r="C153" s="2">
        <f>'2 Diag Ordering list'!G118</f>
        <v>0</v>
      </c>
      <c r="D153" s="2" t="str">
        <f>'2 Diag Ordering list'!K118</f>
        <v>N/A</v>
      </c>
      <c r="E153" s="2" t="e">
        <f>'2 Diag Ordering list'!G118*'2 Diag Ordering list'!P118</f>
        <v>#VALUE!</v>
      </c>
      <c r="F153" s="2" t="e">
        <f>'2 Diag Ordering list'!G118*'2 Diag Ordering list'!L118</f>
        <v>#VALUE!</v>
      </c>
      <c r="G153" s="2">
        <f>'2 Diag Ordering list'!G118*'2 Diag Ordering list'!H118</f>
        <v>0</v>
      </c>
    </row>
    <row r="154" spans="1:7">
      <c r="A154" s="2" t="str">
        <f>'2 Diag Ordering list'!A119</f>
        <v>ACCESS_CARE (Tier 2)</v>
      </c>
      <c r="B154" s="2" t="str">
        <f>'2 Diag Ordering list'!F119</f>
        <v>Cepheid HBDC</v>
      </c>
      <c r="C154" s="2">
        <f>'2 Diag Ordering list'!G119</f>
        <v>0</v>
      </c>
      <c r="D154" s="2" t="str">
        <f>'2 Diag Ordering list'!K119</f>
        <v>N/A</v>
      </c>
      <c r="E154" s="2" t="e">
        <f>'2 Diag Ordering list'!G119*'2 Diag Ordering list'!P119</f>
        <v>#VALUE!</v>
      </c>
      <c r="F154" s="2" t="e">
        <f>'2 Diag Ordering list'!G119*'2 Diag Ordering list'!L119</f>
        <v>#VALUE!</v>
      </c>
      <c r="G154" s="2">
        <f>'2 Diag Ordering list'!G119*'2 Diag Ordering list'!H119</f>
        <v>0</v>
      </c>
    </row>
    <row r="155" spans="1:7">
      <c r="A155" s="2" t="str">
        <f>'2 Diag Ordering list'!A120</f>
        <v>ACCESS_CARE (Tier 3)</v>
      </c>
      <c r="B155" s="2" t="str">
        <f>'2 Diag Ordering list'!F120</f>
        <v>Cepheid HBDC</v>
      </c>
      <c r="C155" s="2">
        <f>'2 Diag Ordering list'!G120</f>
        <v>0</v>
      </c>
      <c r="D155" s="2" t="str">
        <f>'2 Diag Ordering list'!K120</f>
        <v>N/A</v>
      </c>
      <c r="E155" s="2" t="e">
        <f>'2 Diag Ordering list'!G120*'2 Diag Ordering list'!P120</f>
        <v>#VALUE!</v>
      </c>
      <c r="F155" s="2" t="e">
        <f>'2 Diag Ordering list'!G120*'2 Diag Ordering list'!L120</f>
        <v>#VALUE!</v>
      </c>
      <c r="G155" s="2">
        <f>'2 Diag Ordering list'!G120*'2 Diag Ordering list'!H120</f>
        <v>0</v>
      </c>
    </row>
    <row r="156" spans="1:7">
      <c r="A156" s="2" t="str">
        <f>'2 Diag Ordering list'!A121</f>
        <v>WXPLUS02Y1 (GXII-2)</v>
      </c>
      <c r="B156" s="2" t="str">
        <f>'2 Diag Ordering list'!F121</f>
        <v>Cepheid HBDC</v>
      </c>
      <c r="C156" s="2">
        <f>'2 Diag Ordering list'!G121</f>
        <v>0</v>
      </c>
      <c r="D156" s="2" t="str">
        <f>'2 Diag Ordering list'!K121</f>
        <v>Service</v>
      </c>
      <c r="E156" s="2" t="e">
        <f>'2 Diag Ordering list'!G121*'2 Diag Ordering list'!P121</f>
        <v>#VALUE!</v>
      </c>
      <c r="F156" s="2" t="e">
        <f>'2 Diag Ordering list'!G121*'2 Diag Ordering list'!L121</f>
        <v>#VALUE!</v>
      </c>
      <c r="G156" s="2">
        <f>'2 Diag Ordering list'!G121*'2 Diag Ordering list'!H121</f>
        <v>0</v>
      </c>
    </row>
    <row r="157" spans="1:7">
      <c r="A157" s="2" t="str">
        <f>'2 Diag Ordering list'!A122</f>
        <v>WXPLUS02Y3 (GXII-2)</v>
      </c>
      <c r="B157" s="2" t="str">
        <f>'2 Diag Ordering list'!F122</f>
        <v>Cepheid HBDC</v>
      </c>
      <c r="C157" s="2">
        <f>'2 Diag Ordering list'!G122</f>
        <v>0</v>
      </c>
      <c r="D157" s="2" t="str">
        <f>'2 Diag Ordering list'!K122</f>
        <v>Service</v>
      </c>
      <c r="E157" s="2" t="e">
        <f>'2 Diag Ordering list'!G122*'2 Diag Ordering list'!P122</f>
        <v>#VALUE!</v>
      </c>
      <c r="F157" s="2" t="e">
        <f>'2 Diag Ordering list'!G122*'2 Diag Ordering list'!L122</f>
        <v>#VALUE!</v>
      </c>
      <c r="G157" s="2">
        <f>'2 Diag Ordering list'!G122*'2 Diag Ordering list'!H122</f>
        <v>0</v>
      </c>
    </row>
    <row r="158" spans="1:7">
      <c r="A158" s="2" t="str">
        <f>'2 Diag Ordering list'!A123</f>
        <v>WXPLUS02Y1 (GXIV-2)</v>
      </c>
      <c r="B158" s="2" t="str">
        <f>'2 Diag Ordering list'!F123</f>
        <v>Cepheid HBDC</v>
      </c>
      <c r="C158" s="2">
        <f>'2 Diag Ordering list'!G123</f>
        <v>0</v>
      </c>
      <c r="D158" s="2" t="str">
        <f>'2 Diag Ordering list'!K123</f>
        <v>Service</v>
      </c>
      <c r="E158" s="2" t="e">
        <f>'2 Diag Ordering list'!G123*'2 Diag Ordering list'!P123</f>
        <v>#VALUE!</v>
      </c>
      <c r="F158" s="2" t="e">
        <f>'2 Diag Ordering list'!G123*'2 Diag Ordering list'!L123</f>
        <v>#VALUE!</v>
      </c>
      <c r="G158" s="2">
        <f>'2 Diag Ordering list'!G123*'2 Diag Ordering list'!H123</f>
        <v>0</v>
      </c>
    </row>
    <row r="159" spans="1:7">
      <c r="A159" s="2" t="str">
        <f>'2 Diag Ordering list'!A124</f>
        <v>WXPLUS02Y3 (GXIV-2)</v>
      </c>
      <c r="B159" s="2" t="str">
        <f>'2 Diag Ordering list'!F124</f>
        <v>Cepheid HBDC</v>
      </c>
      <c r="C159" s="2">
        <f>'2 Diag Ordering list'!G124</f>
        <v>0</v>
      </c>
      <c r="D159" s="2" t="str">
        <f>'2 Diag Ordering list'!K124</f>
        <v>Service</v>
      </c>
      <c r="E159" s="2" t="e">
        <f>'2 Diag Ordering list'!G124*'2 Diag Ordering list'!P124</f>
        <v>#VALUE!</v>
      </c>
      <c r="F159" s="2" t="e">
        <f>'2 Diag Ordering list'!G124*'2 Diag Ordering list'!L124</f>
        <v>#VALUE!</v>
      </c>
      <c r="G159" s="2">
        <f>'2 Diag Ordering list'!G124*'2 Diag Ordering list'!H124</f>
        <v>0</v>
      </c>
    </row>
    <row r="160" spans="1:7">
      <c r="A160" s="2" t="str">
        <f>'2 Diag Ordering list'!A125</f>
        <v>WXPLUS04Y1</v>
      </c>
      <c r="B160" s="2" t="str">
        <f>'2 Diag Ordering list'!F125</f>
        <v>Cepheid HBDC</v>
      </c>
      <c r="C160" s="2">
        <f>'2 Diag Ordering list'!G125</f>
        <v>0</v>
      </c>
      <c r="D160" s="2" t="str">
        <f>'2 Diag Ordering list'!K125</f>
        <v>Service</v>
      </c>
      <c r="E160" s="2" t="e">
        <f>'2 Diag Ordering list'!G125*'2 Diag Ordering list'!P125</f>
        <v>#VALUE!</v>
      </c>
      <c r="F160" s="2" t="e">
        <f>'2 Diag Ordering list'!G125*'2 Diag Ordering list'!L125</f>
        <v>#VALUE!</v>
      </c>
      <c r="G160" s="2">
        <f>'2 Diag Ordering list'!G125*'2 Diag Ordering list'!H125</f>
        <v>0</v>
      </c>
    </row>
    <row r="161" spans="1:7">
      <c r="A161" s="2" t="str">
        <f>'2 Diag Ordering list'!A126</f>
        <v>WXPLUS04Y3</v>
      </c>
      <c r="B161" s="2" t="str">
        <f>'2 Diag Ordering list'!F126</f>
        <v>Cepheid HBDC</v>
      </c>
      <c r="C161" s="2">
        <f>'2 Diag Ordering list'!G126</f>
        <v>0</v>
      </c>
      <c r="D161" s="2" t="str">
        <f>'2 Diag Ordering list'!K126</f>
        <v>Service</v>
      </c>
      <c r="E161" s="2" t="e">
        <f>'2 Diag Ordering list'!G126*'2 Diag Ordering list'!P126</f>
        <v>#VALUE!</v>
      </c>
      <c r="F161" s="2" t="e">
        <f>'2 Diag Ordering list'!G126*'2 Diag Ordering list'!L126</f>
        <v>#VALUE!</v>
      </c>
      <c r="G161" s="2">
        <f>'2 Diag Ordering list'!G126*'2 Diag Ordering list'!H126</f>
        <v>0</v>
      </c>
    </row>
    <row r="162" spans="1:7">
      <c r="A162" s="2" t="str">
        <f>'2 Diag Ordering list'!A127</f>
        <v>WXPLUS08Y1</v>
      </c>
      <c r="B162" s="2" t="str">
        <f>'2 Diag Ordering list'!F127</f>
        <v>Cepheid HBDC</v>
      </c>
      <c r="C162" s="2">
        <f>'2 Diag Ordering list'!G127</f>
        <v>0</v>
      </c>
      <c r="D162" s="2" t="str">
        <f>'2 Diag Ordering list'!K127</f>
        <v>Service</v>
      </c>
      <c r="E162" s="2" t="e">
        <f>'2 Diag Ordering list'!G127*'2 Diag Ordering list'!P127</f>
        <v>#VALUE!</v>
      </c>
      <c r="F162" s="2" t="e">
        <f>'2 Diag Ordering list'!G127*'2 Diag Ordering list'!L127</f>
        <v>#VALUE!</v>
      </c>
      <c r="G162" s="2">
        <f>'2 Diag Ordering list'!G127*'2 Diag Ordering list'!H127</f>
        <v>0</v>
      </c>
    </row>
    <row r="163" spans="1:7">
      <c r="A163" s="2" t="str">
        <f>'2 Diag Ordering list'!A128</f>
        <v>WXPLUS08Y3</v>
      </c>
      <c r="B163" s="2" t="str">
        <f>'2 Diag Ordering list'!F128</f>
        <v>Cepheid HBDC</v>
      </c>
      <c r="C163" s="2">
        <f>'2 Diag Ordering list'!G128</f>
        <v>0</v>
      </c>
      <c r="D163" s="2" t="str">
        <f>'2 Diag Ordering list'!K128</f>
        <v>Service</v>
      </c>
      <c r="E163" s="2" t="e">
        <f>'2 Diag Ordering list'!G128*'2 Diag Ordering list'!P128</f>
        <v>#VALUE!</v>
      </c>
      <c r="F163" s="2" t="e">
        <f>'2 Diag Ordering list'!G128*'2 Diag Ordering list'!L128</f>
        <v>#VALUE!</v>
      </c>
      <c r="G163" s="2">
        <f>'2 Diag Ordering list'!G128*'2 Diag Ordering list'!H128</f>
        <v>0</v>
      </c>
    </row>
    <row r="164" spans="1:7">
      <c r="A164" s="2" t="str">
        <f>'2 Diag Ordering list'!A129</f>
        <v>WXPLUS16Y1</v>
      </c>
      <c r="B164" s="2" t="str">
        <f>'2 Diag Ordering list'!F129</f>
        <v>Cepheid HBDC</v>
      </c>
      <c r="C164" s="2">
        <f>'2 Diag Ordering list'!G129</f>
        <v>0</v>
      </c>
      <c r="D164" s="2" t="str">
        <f>'2 Diag Ordering list'!K129</f>
        <v>Service</v>
      </c>
      <c r="E164" s="2" t="e">
        <f>'2 Diag Ordering list'!G129*'2 Diag Ordering list'!P129</f>
        <v>#VALUE!</v>
      </c>
      <c r="F164" s="2" t="e">
        <f>'2 Diag Ordering list'!G129*'2 Diag Ordering list'!L129</f>
        <v>#VALUE!</v>
      </c>
      <c r="G164" s="2">
        <f>'2 Diag Ordering list'!G129*'2 Diag Ordering list'!H129</f>
        <v>0</v>
      </c>
    </row>
    <row r="165" spans="1:7">
      <c r="A165" s="2" t="str">
        <f>'2 Diag Ordering list'!A130</f>
        <v>WXPLUS16Y3</v>
      </c>
      <c r="B165" s="2" t="str">
        <f>'2 Diag Ordering list'!F130</f>
        <v>Cepheid HBDC</v>
      </c>
      <c r="C165" s="2">
        <f>'2 Diag Ordering list'!G130</f>
        <v>0</v>
      </c>
      <c r="D165" s="2" t="str">
        <f>'2 Diag Ordering list'!K130</f>
        <v>Service</v>
      </c>
      <c r="E165" s="2" t="e">
        <f>'2 Diag Ordering list'!G130*'2 Diag Ordering list'!P130</f>
        <v>#VALUE!</v>
      </c>
      <c r="F165" s="2" t="e">
        <f>'2 Diag Ordering list'!G130*'2 Diag Ordering list'!L130</f>
        <v>#VALUE!</v>
      </c>
      <c r="G165" s="2">
        <f>'2 Diag Ordering list'!G130*'2 Diag Ordering list'!H130</f>
        <v>0</v>
      </c>
    </row>
    <row r="166" spans="1:7">
      <c r="A166" s="2" t="str">
        <f>'2 Diag Ordering list'!A131</f>
        <v>1.2 RAPID ANTIGEN DETECTION</v>
      </c>
      <c r="B166" s="2">
        <f>'2 Diag Ordering list'!F131</f>
        <v>0</v>
      </c>
      <c r="C166" s="2">
        <f>'2 Diag Ordering list'!G131</f>
        <v>0</v>
      </c>
      <c r="D166" s="2">
        <f>'2 Diag Ordering list'!K131</f>
        <v>0</v>
      </c>
      <c r="E166" s="2">
        <f>'2 Diag Ordering list'!G131*'2 Diag Ordering list'!P131</f>
        <v>0</v>
      </c>
      <c r="F166" s="2">
        <f>'2 Diag Ordering list'!G131*'2 Diag Ordering list'!L131</f>
        <v>0</v>
      </c>
      <c r="G166" s="2">
        <f>'2 Diag Ordering list'!G131*'2 Diag Ordering list'!H131</f>
        <v>0</v>
      </c>
    </row>
    <row r="167" spans="1:7">
      <c r="A167" s="2" t="str">
        <f>'2 Diag Ordering list'!A132</f>
        <v>1.2.1 Rapid antigen detection tests (LAM)</v>
      </c>
      <c r="B167" s="2">
        <f>'2 Diag Ordering list'!F132</f>
        <v>0</v>
      </c>
      <c r="C167" s="2">
        <f>'2 Diag Ordering list'!G132</f>
        <v>0</v>
      </c>
      <c r="D167" s="2">
        <f>'2 Diag Ordering list'!K132</f>
        <v>0</v>
      </c>
      <c r="E167" s="2">
        <f>'2 Diag Ordering list'!G132*'2 Diag Ordering list'!P132</f>
        <v>0</v>
      </c>
      <c r="F167" s="2">
        <f>'2 Diag Ordering list'!G132*'2 Diag Ordering list'!L132</f>
        <v>0</v>
      </c>
      <c r="G167" s="2">
        <f>'2 Diag Ordering list'!G132*'2 Diag Ordering list'!H132</f>
        <v>0</v>
      </c>
    </row>
    <row r="168" spans="1:7">
      <c r="A168" s="2">
        <f>'2 Diag Ordering list'!A133</f>
        <v>106749</v>
      </c>
      <c r="B168" s="2" t="str">
        <f>'2 Diag Ordering list'!F133</f>
        <v>Abbott Rapid Dx International</v>
      </c>
      <c r="C168" s="2">
        <f>'2 Diag Ordering list'!G133</f>
        <v>0</v>
      </c>
      <c r="D168" s="2" t="str">
        <f>'2 Diag Ordering list'!K133</f>
        <v>General cargo</v>
      </c>
      <c r="E168" s="2">
        <f>'2 Diag Ordering list'!G133*'2 Diag Ordering list'!P133</f>
        <v>0</v>
      </c>
      <c r="F168" s="2">
        <f>'2 Diag Ordering list'!G133*'2 Diag Ordering list'!L133</f>
        <v>0</v>
      </c>
      <c r="G168" s="2">
        <f>'2 Diag Ordering list'!G133*'2 Diag Ordering list'!H133</f>
        <v>0</v>
      </c>
    </row>
    <row r="169" spans="1:7">
      <c r="A169" s="2" t="str">
        <f>'2 Diag Ordering list'!A134</f>
        <v>1.3 SMEAR MICROSCOPY</v>
      </c>
      <c r="B169" s="2">
        <f>'2 Diag Ordering list'!F134</f>
        <v>0</v>
      </c>
      <c r="C169" s="2">
        <f>'2 Diag Ordering list'!G134</f>
        <v>0</v>
      </c>
      <c r="D169" s="2">
        <f>'2 Diag Ordering list'!K134</f>
        <v>0</v>
      </c>
      <c r="E169" s="2">
        <f>'2 Diag Ordering list'!G134*'2 Diag Ordering list'!P134</f>
        <v>0</v>
      </c>
      <c r="F169" s="2">
        <f>'2 Diag Ordering list'!G134*'2 Diag Ordering list'!L134</f>
        <v>0</v>
      </c>
      <c r="G169" s="2">
        <f>'2 Diag Ordering list'!G134*'2 Diag Ordering list'!H134</f>
        <v>0</v>
      </c>
    </row>
    <row r="170" spans="1:7">
      <c r="A170" s="2" t="str">
        <f>'2 Diag Ordering list'!A135</f>
        <v>1.3.1 Smear microscopy kits</v>
      </c>
      <c r="B170" s="2">
        <f>'2 Diag Ordering list'!F135</f>
        <v>0</v>
      </c>
      <c r="C170" s="2">
        <f>'2 Diag Ordering list'!G135</f>
        <v>0</v>
      </c>
      <c r="D170" s="2">
        <f>'2 Diag Ordering list'!K135</f>
        <v>0</v>
      </c>
      <c r="E170" s="2">
        <f>'2 Diag Ordering list'!G135*'2 Diag Ordering list'!P135</f>
        <v>0</v>
      </c>
      <c r="F170" s="2">
        <f>'2 Diag Ordering list'!G135*'2 Diag Ordering list'!L135</f>
        <v>0</v>
      </c>
      <c r="G170" s="2">
        <f>'2 Diag Ordering list'!G135*'2 Diag Ordering list'!H135</f>
        <v>0</v>
      </c>
    </row>
    <row r="171" spans="1:7">
      <c r="A171" s="2">
        <f>'2 Diag Ordering list'!A136</f>
        <v>106938</v>
      </c>
      <c r="B171" s="2" t="str">
        <f>'2 Diag Ordering list'!F136</f>
        <v>Svizera Europe B.V.</v>
      </c>
      <c r="C171" s="2">
        <f>'2 Diag Ordering list'!G136</f>
        <v>0</v>
      </c>
      <c r="D171" s="2" t="str">
        <f>'2 Diag Ordering list'!K136</f>
        <v>Dangerous cargo CAO
ZN carbol-fuchsin stain solution: UN2821 6.1 III 
ZN Acid-Alcohol decolorization solution: UN2924 3(8) II
Chlorine disinfectant pellets: UN3077 9 III
Immersion oil: UN 3082, 9,  III</v>
      </c>
      <c r="E171" s="2">
        <f>'2 Diag Ordering list'!G136*'2 Diag Ordering list'!P136</f>
        <v>0</v>
      </c>
      <c r="F171" s="2">
        <f>'2 Diag Ordering list'!G136*'2 Diag Ordering list'!L136</f>
        <v>0</v>
      </c>
      <c r="G171" s="2">
        <f>'2 Diag Ordering list'!G136*'2 Diag Ordering list'!H136</f>
        <v>0</v>
      </c>
    </row>
    <row r="172" spans="1:7">
      <c r="A172" s="2">
        <f>'2 Diag Ordering list'!A137</f>
        <v>106939</v>
      </c>
      <c r="B172" s="2" t="str">
        <f>'2 Diag Ordering list'!F137</f>
        <v>Svizera Europe B.V.</v>
      </c>
      <c r="C172" s="2">
        <f>'2 Diag Ordering list'!G137</f>
        <v>0</v>
      </c>
      <c r="D172" s="2" t="str">
        <f>'2 Diag Ordering list'!K137</f>
        <v>Dangerous cargo CAO
ZN carbol-fuchsin stain solution: UN2821 6.1 III 
ZN Acid-Alcohol decolorization solution: UN2924 3(8) III</v>
      </c>
      <c r="E172" s="2">
        <f>'2 Diag Ordering list'!G137*'2 Diag Ordering list'!P137</f>
        <v>0</v>
      </c>
      <c r="F172" s="2">
        <f>'2 Diag Ordering list'!G137*'2 Diag Ordering list'!L137</f>
        <v>0</v>
      </c>
      <c r="G172" s="2">
        <f>'2 Diag Ordering list'!G137*'2 Diag Ordering list'!H137</f>
        <v>0</v>
      </c>
    </row>
    <row r="173" spans="1:7">
      <c r="A173" s="2">
        <f>'2 Diag Ordering list'!A138</f>
        <v>106940</v>
      </c>
      <c r="B173" s="2" t="str">
        <f>'2 Diag Ordering list'!F138</f>
        <v>Svizera Europe B.V.</v>
      </c>
      <c r="C173" s="2">
        <f>'2 Diag Ordering list'!G138</f>
        <v>0</v>
      </c>
      <c r="D173" s="2" t="str">
        <f>'2 Diag Ordering list'!K138</f>
        <v>Dangerous cargo CAO
Auramine stain solution: UN2821, 6.1, III
Auramine Acid alcohol decolorisation solution: UN2924 3(8) II
Chlorine disinfectant pellets: UN3077 9 III
Immersion oil: UN 3082, 9,  III</v>
      </c>
      <c r="E173" s="2">
        <f>'2 Diag Ordering list'!G138*'2 Diag Ordering list'!P138</f>
        <v>0</v>
      </c>
      <c r="F173" s="2">
        <f>'2 Diag Ordering list'!G138*'2 Diag Ordering list'!L138</f>
        <v>0</v>
      </c>
      <c r="G173" s="2">
        <f>'2 Diag Ordering list'!G138*'2 Diag Ordering list'!H138</f>
        <v>0</v>
      </c>
    </row>
    <row r="174" spans="1:7">
      <c r="A174" s="2">
        <f>'2 Diag Ordering list'!A139</f>
        <v>106941</v>
      </c>
      <c r="B174" s="2" t="str">
        <f>'2 Diag Ordering list'!F139</f>
        <v>Svizera Europe B.V.</v>
      </c>
      <c r="C174" s="2">
        <f>'2 Diag Ordering list'!G139</f>
        <v>0</v>
      </c>
      <c r="D174" s="2" t="str">
        <f>'2 Diag Ordering list'!K139</f>
        <v>Dangerous cargo CAO
UN 2821 &amp; PG III</v>
      </c>
      <c r="E174" s="2">
        <f>'2 Diag Ordering list'!G139*'2 Diag Ordering list'!P139</f>
        <v>0</v>
      </c>
      <c r="F174" s="2">
        <f>'2 Diag Ordering list'!G139*'2 Diag Ordering list'!L139</f>
        <v>0</v>
      </c>
      <c r="G174" s="2">
        <f>'2 Diag Ordering list'!G139*'2 Diag Ordering list'!H139</f>
        <v>0</v>
      </c>
    </row>
    <row r="175" spans="1:7">
      <c r="A175" s="2">
        <f>'2 Diag Ordering list'!A140</f>
        <v>106942</v>
      </c>
      <c r="B175" s="2" t="str">
        <f>'2 Diag Ordering list'!F140</f>
        <v>Svizera Europe B.V.</v>
      </c>
      <c r="C175" s="2">
        <f>'2 Diag Ordering list'!G140</f>
        <v>0</v>
      </c>
      <c r="D175" s="2" t="str">
        <f>'2 Diag Ordering list'!K140</f>
        <v>General cargo</v>
      </c>
      <c r="E175" s="2">
        <f>'2 Diag Ordering list'!G140*'2 Diag Ordering list'!P140</f>
        <v>0</v>
      </c>
      <c r="F175" s="2">
        <f>'2 Diag Ordering list'!G140*'2 Diag Ordering list'!L140</f>
        <v>0</v>
      </c>
      <c r="G175" s="2">
        <f>'2 Diag Ordering list'!G140*'2 Diag Ordering list'!H140</f>
        <v>0</v>
      </c>
    </row>
    <row r="176" spans="1:7">
      <c r="A176" s="2" t="str">
        <f>'2 Diag Ordering list'!A141</f>
        <v>1.3.2 Smear microscopy equipment</v>
      </c>
      <c r="B176" s="2">
        <f>'2 Diag Ordering list'!F141</f>
        <v>0</v>
      </c>
      <c r="C176" s="2">
        <f>'2 Diag Ordering list'!G141</f>
        <v>0</v>
      </c>
      <c r="D176" s="2">
        <f>'2 Diag Ordering list'!K141</f>
        <v>0</v>
      </c>
      <c r="E176" s="2">
        <f>'2 Diag Ordering list'!G141*'2 Diag Ordering list'!P141</f>
        <v>0</v>
      </c>
      <c r="F176" s="2">
        <f>'2 Diag Ordering list'!G141*'2 Diag Ordering list'!L141</f>
        <v>0</v>
      </c>
      <c r="G176" s="2">
        <f>'2 Diag Ordering list'!G141*'2 Diag Ordering list'!H141</f>
        <v>0</v>
      </c>
    </row>
    <row r="177" spans="1:7">
      <c r="A177" s="2">
        <f>'2 Diag Ordering list'!A142</f>
        <v>106535</v>
      </c>
      <c r="B177" s="2" t="str">
        <f>'2 Diag Ordering list'!F142</f>
        <v>The Medical Export Group</v>
      </c>
      <c r="C177" s="2">
        <f>'2 Diag Ordering list'!G142</f>
        <v>0</v>
      </c>
      <c r="D177" s="2" t="str">
        <f>'2 Diag Ordering list'!K142</f>
        <v>General Cargo</v>
      </c>
      <c r="E177" s="2">
        <f>'2 Diag Ordering list'!G142*'2 Diag Ordering list'!P142</f>
        <v>0</v>
      </c>
      <c r="F177" s="2">
        <f>'2 Diag Ordering list'!G142*'2 Diag Ordering list'!L142</f>
        <v>0</v>
      </c>
      <c r="G177" s="2">
        <f>'2 Diag Ordering list'!G142*'2 Diag Ordering list'!H142</f>
        <v>0</v>
      </c>
    </row>
    <row r="178" spans="1:7">
      <c r="A178" s="2">
        <f>'2 Diag Ordering list'!A143</f>
        <v>106629</v>
      </c>
      <c r="B178" s="2" t="str">
        <f>'2 Diag Ordering list'!F143</f>
        <v>The Medical Export Group</v>
      </c>
      <c r="C178" s="2">
        <f>'2 Diag Ordering list'!G143</f>
        <v>0</v>
      </c>
      <c r="D178" s="2" t="str">
        <f>'2 Diag Ordering list'!K143</f>
        <v>General Cargo</v>
      </c>
      <c r="E178" s="2">
        <f>'2 Diag Ordering list'!G143*'2 Diag Ordering list'!P143</f>
        <v>0</v>
      </c>
      <c r="F178" s="2">
        <f>'2 Diag Ordering list'!G143*'2 Diag Ordering list'!L143</f>
        <v>0</v>
      </c>
      <c r="G178" s="2">
        <f>'2 Diag Ordering list'!G143*'2 Diag Ordering list'!H143</f>
        <v>0</v>
      </c>
    </row>
    <row r="179" spans="1:7">
      <c r="A179" s="2">
        <f>'2 Diag Ordering list'!A144</f>
        <v>106630</v>
      </c>
      <c r="B179" s="2" t="str">
        <f>'2 Diag Ordering list'!F144</f>
        <v>The Medical Export Group</v>
      </c>
      <c r="C179" s="2">
        <f>'2 Diag Ordering list'!G144</f>
        <v>0</v>
      </c>
      <c r="D179" s="2" t="str">
        <f>'2 Diag Ordering list'!K144</f>
        <v>General Cargo</v>
      </c>
      <c r="E179" s="2">
        <f>'2 Diag Ordering list'!G144*'2 Diag Ordering list'!P144</f>
        <v>0</v>
      </c>
      <c r="F179" s="2">
        <f>'2 Diag Ordering list'!G144*'2 Diag Ordering list'!L144</f>
        <v>0</v>
      </c>
      <c r="G179" s="2">
        <f>'2 Diag Ordering list'!G144*'2 Diag Ordering list'!H144</f>
        <v>0</v>
      </c>
    </row>
    <row r="180" spans="1:7">
      <c r="A180" s="2">
        <f>'2 Diag Ordering list'!A145</f>
        <v>106943</v>
      </c>
      <c r="B180" s="2" t="str">
        <f>'2 Diag Ordering list'!F145</f>
        <v>Svizera Europe B.V.</v>
      </c>
      <c r="C180" s="2">
        <f>'2 Diag Ordering list'!G145</f>
        <v>0</v>
      </c>
      <c r="D180" s="2" t="str">
        <f>'2 Diag Ordering list'!K145</f>
        <v>General Cargo</v>
      </c>
      <c r="E180" s="2">
        <f>'2 Diag Ordering list'!G145*'2 Diag Ordering list'!P145</f>
        <v>0</v>
      </c>
      <c r="F180" s="2">
        <f>'2 Diag Ordering list'!G145*'2 Diag Ordering list'!L145</f>
        <v>0</v>
      </c>
      <c r="G180" s="2">
        <f>'2 Diag Ordering list'!G145*'2 Diag Ordering list'!H145</f>
        <v>0</v>
      </c>
    </row>
    <row r="181" spans="1:7">
      <c r="A181" s="2">
        <f>'2 Diag Ordering list'!A146</f>
        <v>106944</v>
      </c>
      <c r="B181" s="2" t="str">
        <f>'2 Diag Ordering list'!F146</f>
        <v>Svizera Europe B.V.</v>
      </c>
      <c r="C181" s="2">
        <f>'2 Diag Ordering list'!G146</f>
        <v>0</v>
      </c>
      <c r="D181" s="2" t="str">
        <f>'2 Diag Ordering list'!K146</f>
        <v>General Cargo</v>
      </c>
      <c r="E181" s="2">
        <f>'2 Diag Ordering list'!G146*'2 Diag Ordering list'!P146</f>
        <v>0</v>
      </c>
      <c r="F181" s="2">
        <f>'2 Diag Ordering list'!G146*'2 Diag Ordering list'!L146</f>
        <v>0</v>
      </c>
      <c r="G181" s="2">
        <f>'2 Diag Ordering list'!G146*'2 Diag Ordering list'!H146</f>
        <v>0</v>
      </c>
    </row>
    <row r="182" spans="1:7">
      <c r="A182" s="2">
        <f>'2 Diag Ordering list'!A147</f>
        <v>106945</v>
      </c>
      <c r="B182" s="2" t="str">
        <f>'2 Diag Ordering list'!F147</f>
        <v>Svizera Europe B.V.</v>
      </c>
      <c r="C182" s="2">
        <f>'2 Diag Ordering list'!G147</f>
        <v>0</v>
      </c>
      <c r="D182" s="2" t="str">
        <f>'2 Diag Ordering list'!K147</f>
        <v>General Cargo</v>
      </c>
      <c r="E182" s="2">
        <f>'2 Diag Ordering list'!G147*'2 Diag Ordering list'!P147</f>
        <v>0</v>
      </c>
      <c r="F182" s="2">
        <f>'2 Diag Ordering list'!G147*'2 Diag Ordering list'!L147</f>
        <v>0</v>
      </c>
      <c r="G182" s="2">
        <f>'2 Diag Ordering list'!G147*'2 Diag Ordering list'!H147</f>
        <v>0</v>
      </c>
    </row>
    <row r="183" spans="1:7">
      <c r="A183" s="2">
        <f>'2 Diag Ordering list'!A148</f>
        <v>106950</v>
      </c>
      <c r="B183" s="2" t="str">
        <f>'2 Diag Ordering list'!F148</f>
        <v>Euromex</v>
      </c>
      <c r="C183" s="2">
        <f>'2 Diag Ordering list'!G148</f>
        <v>0</v>
      </c>
      <c r="D183" s="2" t="str">
        <f>'2 Diag Ordering list'!K148</f>
        <v>General Cargo</v>
      </c>
      <c r="E183" s="2">
        <f>'2 Diag Ordering list'!G148*'2 Diag Ordering list'!P148</f>
        <v>0</v>
      </c>
      <c r="F183" s="2">
        <f>'2 Diag Ordering list'!G148*'2 Diag Ordering list'!L148</f>
        <v>0</v>
      </c>
      <c r="G183" s="2">
        <f>'2 Diag Ordering list'!G148*'2 Diag Ordering list'!H148</f>
        <v>0</v>
      </c>
    </row>
    <row r="184" spans="1:7">
      <c r="A184" s="2">
        <f>'2 Diag Ordering list'!A149</f>
        <v>106951</v>
      </c>
      <c r="B184" s="2" t="str">
        <f>'2 Diag Ordering list'!F149</f>
        <v>Euromex</v>
      </c>
      <c r="C184" s="2">
        <f>'2 Diag Ordering list'!G149</f>
        <v>0</v>
      </c>
      <c r="D184" s="2" t="str">
        <f>'2 Diag Ordering list'!K149</f>
        <v>General Cargo</v>
      </c>
      <c r="E184" s="2">
        <f>'2 Diag Ordering list'!G149*'2 Diag Ordering list'!P149</f>
        <v>0</v>
      </c>
      <c r="F184" s="2">
        <f>'2 Diag Ordering list'!G149*'2 Diag Ordering list'!L149</f>
        <v>0</v>
      </c>
      <c r="G184" s="2">
        <f>'2 Diag Ordering list'!G149*'2 Diag Ordering list'!H149</f>
        <v>0</v>
      </c>
    </row>
    <row r="185" spans="1:7">
      <c r="A185" s="2">
        <f>'2 Diag Ordering list'!A150</f>
        <v>106952</v>
      </c>
      <c r="B185" s="2" t="str">
        <f>'2 Diag Ordering list'!F150</f>
        <v>Euromex</v>
      </c>
      <c r="C185" s="2">
        <f>'2 Diag Ordering list'!G150</f>
        <v>0</v>
      </c>
      <c r="D185" s="2" t="str">
        <f>'2 Diag Ordering list'!K150</f>
        <v>Dangerous CAO
Dangerous Cargo UN 3480, Cargo Aircraft Only (CAO)</v>
      </c>
      <c r="E185" s="2">
        <f>'2 Diag Ordering list'!G150*'2 Diag Ordering list'!P150</f>
        <v>0</v>
      </c>
      <c r="F185" s="2">
        <f>'2 Diag Ordering list'!G150*'2 Diag Ordering list'!L150</f>
        <v>0</v>
      </c>
      <c r="G185" s="2">
        <f>'2 Diag Ordering list'!G150*'2 Diag Ordering list'!H150</f>
        <v>0</v>
      </c>
    </row>
    <row r="186" spans="1:7">
      <c r="A186" s="2">
        <f>'2 Diag Ordering list'!A151</f>
        <v>106979</v>
      </c>
      <c r="B186" s="2" t="str">
        <f>'2 Diag Ordering list'!F151</f>
        <v>Svizera Europe B.V.</v>
      </c>
      <c r="C186" s="2">
        <f>'2 Diag Ordering list'!G151</f>
        <v>0</v>
      </c>
      <c r="D186" s="2" t="str">
        <f>'2 Diag Ordering list'!K151</f>
        <v>General Cargo</v>
      </c>
      <c r="E186" s="2">
        <f>'2 Diag Ordering list'!G151*'2 Diag Ordering list'!P151</f>
        <v>0</v>
      </c>
      <c r="F186" s="2">
        <f>'2 Diag Ordering list'!G151*'2 Diag Ordering list'!L151</f>
        <v>0</v>
      </c>
      <c r="G186" s="2">
        <f>'2 Diag Ordering list'!G151*'2 Diag Ordering list'!H151</f>
        <v>0</v>
      </c>
    </row>
    <row r="187" spans="1:7">
      <c r="A187" s="2">
        <f>'2 Diag Ordering list'!A152</f>
        <v>106534</v>
      </c>
      <c r="B187" s="2" t="str">
        <f>'2 Diag Ordering list'!F152</f>
        <v>Svizera Europe B.V.</v>
      </c>
      <c r="C187" s="2">
        <f>'2 Diag Ordering list'!G152</f>
        <v>0</v>
      </c>
      <c r="D187" s="2" t="str">
        <f>'2 Diag Ordering list'!K152</f>
        <v>General Cargo</v>
      </c>
      <c r="E187" s="2">
        <f>'2 Diag Ordering list'!G152*'2 Diag Ordering list'!P152</f>
        <v>0</v>
      </c>
      <c r="F187" s="2">
        <f>'2 Diag Ordering list'!G152*'2 Diag Ordering list'!L152</f>
        <v>0</v>
      </c>
      <c r="G187" s="2">
        <f>'2 Diag Ordering list'!G152*'2 Diag Ordering list'!H152</f>
        <v>0</v>
      </c>
    </row>
    <row r="188" spans="1:7">
      <c r="A188" s="2">
        <f>'2 Diag Ordering list'!A153</f>
        <v>106980</v>
      </c>
      <c r="B188" s="2" t="str">
        <f>'2 Diag Ordering list'!F153</f>
        <v>Svizera Europe B.V.</v>
      </c>
      <c r="C188" s="2">
        <f>'2 Diag Ordering list'!G153</f>
        <v>0</v>
      </c>
      <c r="D188" s="2" t="str">
        <f>'2 Diag Ordering list'!K153</f>
        <v>Dangerous CAO
Dangerous Cargo UN 3480, Class 9A, Cargo Aircraft Only (CAO)</v>
      </c>
      <c r="E188" s="2">
        <f>'2 Diag Ordering list'!G153*'2 Diag Ordering list'!P153</f>
        <v>0</v>
      </c>
      <c r="F188" s="2">
        <f>'2 Diag Ordering list'!G153*'2 Diag Ordering list'!L153</f>
        <v>0</v>
      </c>
      <c r="G188" s="2">
        <f>'2 Diag Ordering list'!G153*'2 Diag Ordering list'!H153</f>
        <v>0</v>
      </c>
    </row>
    <row r="189" spans="1:7">
      <c r="A189" s="2" t="str">
        <f>'2 Diag Ordering list'!A154</f>
        <v>1.3.3 Smear microscopy reagents</v>
      </c>
      <c r="B189" s="2">
        <f>'2 Diag Ordering list'!F154</f>
        <v>0</v>
      </c>
      <c r="C189" s="2">
        <f>'2 Diag Ordering list'!G154</f>
        <v>0</v>
      </c>
      <c r="D189" s="2">
        <f>'2 Diag Ordering list'!K154</f>
        <v>0</v>
      </c>
      <c r="E189" s="2">
        <f>'2 Diag Ordering list'!G154*'2 Diag Ordering list'!P154</f>
        <v>0</v>
      </c>
      <c r="F189" s="2">
        <f>'2 Diag Ordering list'!G154*'2 Diag Ordering list'!L154</f>
        <v>0</v>
      </c>
      <c r="G189" s="2">
        <f>'2 Diag Ordering list'!G154*'2 Diag Ordering list'!H154</f>
        <v>0</v>
      </c>
    </row>
    <row r="190" spans="1:7">
      <c r="A190" s="2">
        <f>'2 Diag Ordering list'!A155</f>
        <v>106276</v>
      </c>
      <c r="B190" s="2" t="str">
        <f>'2 Diag Ordering list'!F155</f>
        <v>TTM</v>
      </c>
      <c r="C190" s="2">
        <f>'2 Diag Ordering list'!G155</f>
        <v>0</v>
      </c>
      <c r="D190" s="2" t="str">
        <f>'2 Diag Ordering list'!K155</f>
        <v>Dangerous cargo
UN 2811, Class 6.1, PG III</v>
      </c>
      <c r="E190" s="2">
        <f>'2 Diag Ordering list'!G155*'2 Diag Ordering list'!P155</f>
        <v>0</v>
      </c>
      <c r="F190" s="2">
        <f>'2 Diag Ordering list'!G155*'2 Diag Ordering list'!L155</f>
        <v>0</v>
      </c>
      <c r="G190" s="2">
        <f>'2 Diag Ordering list'!G155*'2 Diag Ordering list'!H155</f>
        <v>0</v>
      </c>
    </row>
    <row r="191" spans="1:7">
      <c r="A191" s="2">
        <f>'2 Diag Ordering list'!A156</f>
        <v>106597</v>
      </c>
      <c r="B191" s="2" t="str">
        <f>'2 Diag Ordering list'!F156</f>
        <v>TTM</v>
      </c>
      <c r="C191" s="2">
        <f>'2 Diag Ordering list'!G156</f>
        <v>0</v>
      </c>
      <c r="D191" s="2" t="str">
        <f>'2 Diag Ordering list'!K156</f>
        <v>Dangerous cargo
UN 1170, Class 3, PG II</v>
      </c>
      <c r="E191" s="2">
        <f>'2 Diag Ordering list'!G156*'2 Diag Ordering list'!P156</f>
        <v>0</v>
      </c>
      <c r="F191" s="2">
        <f>'2 Diag Ordering list'!G156*'2 Diag Ordering list'!L156</f>
        <v>0</v>
      </c>
      <c r="G191" s="2">
        <f>'2 Diag Ordering list'!G156*'2 Diag Ordering list'!H156</f>
        <v>0</v>
      </c>
    </row>
    <row r="192" spans="1:7">
      <c r="A192" s="2">
        <f>'2 Diag Ordering list'!A157</f>
        <v>106599</v>
      </c>
      <c r="B192" s="2" t="str">
        <f>'2 Diag Ordering list'!F157</f>
        <v>TTM</v>
      </c>
      <c r="C192" s="2">
        <f>'2 Diag Ordering list'!G157</f>
        <v>0</v>
      </c>
      <c r="D192" s="2" t="str">
        <f>'2 Diag Ordering list'!K157</f>
        <v>Dangerous cargo
UN 1671, Class 6.1, PG II</v>
      </c>
      <c r="E192" s="2">
        <f>'2 Diag Ordering list'!G157*'2 Diag Ordering list'!P157</f>
        <v>0</v>
      </c>
      <c r="F192" s="2">
        <f>'2 Diag Ordering list'!G157*'2 Diag Ordering list'!L157</f>
        <v>0</v>
      </c>
      <c r="G192" s="2">
        <f>'2 Diag Ordering list'!G157*'2 Diag Ordering list'!H157</f>
        <v>0</v>
      </c>
    </row>
    <row r="193" spans="1:7">
      <c r="A193" s="2">
        <f>'2 Diag Ordering list'!A158</f>
        <v>106601</v>
      </c>
      <c r="B193" s="2" t="str">
        <f>'2 Diag Ordering list'!F158</f>
        <v>TTM</v>
      </c>
      <c r="C193" s="2">
        <f>'2 Diag Ordering list'!G158</f>
        <v>0</v>
      </c>
      <c r="D193" s="2" t="str">
        <f>'2 Diag Ordering list'!K158</f>
        <v>General Cargo</v>
      </c>
      <c r="E193" s="2">
        <f>'2 Diag Ordering list'!G158*'2 Diag Ordering list'!P158</f>
        <v>0</v>
      </c>
      <c r="F193" s="2">
        <f>'2 Diag Ordering list'!G158*'2 Diag Ordering list'!L158</f>
        <v>0</v>
      </c>
      <c r="G193" s="2">
        <f>'2 Diag Ordering list'!G158*'2 Diag Ordering list'!H158</f>
        <v>0</v>
      </c>
    </row>
    <row r="194" spans="1:7">
      <c r="A194" s="2">
        <f>'2 Diag Ordering list'!A159</f>
        <v>106627</v>
      </c>
      <c r="B194" s="2" t="str">
        <f>'2 Diag Ordering list'!F159</f>
        <v>Svizera Europe B.V.</v>
      </c>
      <c r="C194" s="2">
        <f>'2 Diag Ordering list'!G159</f>
        <v>0</v>
      </c>
      <c r="D194" s="2" t="str">
        <f>'2 Diag Ordering list'!K159</f>
        <v>General cargo
UN 3082, 9,  III
(Excepted Quantity - Not restricted)</v>
      </c>
      <c r="E194" s="2">
        <f>'2 Diag Ordering list'!G159*'2 Diag Ordering list'!P159</f>
        <v>0</v>
      </c>
      <c r="F194" s="2">
        <f>'2 Diag Ordering list'!G159*'2 Diag Ordering list'!L159</f>
        <v>0</v>
      </c>
      <c r="G194" s="2">
        <f>'2 Diag Ordering list'!G159*'2 Diag Ordering list'!H159</f>
        <v>0</v>
      </c>
    </row>
    <row r="195" spans="1:7">
      <c r="A195" s="2" t="str">
        <f>'2 Diag Ordering list'!A160</f>
        <v>1.3.4 Smear microscopy consumables</v>
      </c>
      <c r="B195" s="2">
        <f>'2 Diag Ordering list'!F160</f>
        <v>0</v>
      </c>
      <c r="C195" s="2">
        <f>'2 Diag Ordering list'!G160</f>
        <v>0</v>
      </c>
      <c r="D195" s="2">
        <f>'2 Diag Ordering list'!K160</f>
        <v>0</v>
      </c>
      <c r="E195" s="2">
        <f>'2 Diag Ordering list'!G160*'2 Diag Ordering list'!P160</f>
        <v>0</v>
      </c>
      <c r="F195" s="2">
        <f>'2 Diag Ordering list'!G160*'2 Diag Ordering list'!L160</f>
        <v>0</v>
      </c>
      <c r="G195" s="2">
        <f>'2 Diag Ordering list'!G160*'2 Diag Ordering list'!H160</f>
        <v>0</v>
      </c>
    </row>
    <row r="196" spans="1:7">
      <c r="A196" s="2">
        <f>'2 Diag Ordering list'!A161</f>
        <v>106525</v>
      </c>
      <c r="B196" s="2" t="str">
        <f>'2 Diag Ordering list'!F161</f>
        <v>Svizera Europe B.V.</v>
      </c>
      <c r="C196" s="2">
        <f>'2 Diag Ordering list'!G161</f>
        <v>0</v>
      </c>
      <c r="D196" s="2" t="str">
        <f>'2 Diag Ordering list'!K161</f>
        <v>General cargo</v>
      </c>
      <c r="E196" s="2">
        <f>'2 Diag Ordering list'!G161*'2 Diag Ordering list'!P161</f>
        <v>0</v>
      </c>
      <c r="F196" s="2">
        <f>'2 Diag Ordering list'!G161*'2 Diag Ordering list'!L161</f>
        <v>0</v>
      </c>
      <c r="G196" s="2">
        <f>'2 Diag Ordering list'!G161*'2 Diag Ordering list'!H161</f>
        <v>0</v>
      </c>
    </row>
    <row r="197" spans="1:7">
      <c r="A197" s="2">
        <f>'2 Diag Ordering list'!A162</f>
        <v>106609</v>
      </c>
      <c r="B197" s="2" t="str">
        <f>'2 Diag Ordering list'!F162</f>
        <v>Svizera Europe B.V.</v>
      </c>
      <c r="C197" s="2">
        <f>'2 Diag Ordering list'!G162</f>
        <v>0</v>
      </c>
      <c r="D197" s="2" t="str">
        <f>'2 Diag Ordering list'!K162</f>
        <v>General cargo</v>
      </c>
      <c r="E197" s="2">
        <f>'2 Diag Ordering list'!G162*'2 Diag Ordering list'!P162</f>
        <v>0</v>
      </c>
      <c r="F197" s="2">
        <f>'2 Diag Ordering list'!G162*'2 Diag Ordering list'!L162</f>
        <v>0</v>
      </c>
      <c r="G197" s="2">
        <f>'2 Diag Ordering list'!G162*'2 Diag Ordering list'!H162</f>
        <v>0</v>
      </c>
    </row>
    <row r="198" spans="1:7">
      <c r="A198" s="2">
        <f>'2 Diag Ordering list'!A163</f>
        <v>106610</v>
      </c>
      <c r="B198" s="2" t="str">
        <f>'2 Diag Ordering list'!F163</f>
        <v>Svizera Europe B.V.</v>
      </c>
      <c r="C198" s="2">
        <f>'2 Diag Ordering list'!G163</f>
        <v>0</v>
      </c>
      <c r="D198" s="2" t="str">
        <f>'2 Diag Ordering list'!K163</f>
        <v>General cargo</v>
      </c>
      <c r="E198" s="2">
        <f>'2 Diag Ordering list'!G163*'2 Diag Ordering list'!P163</f>
        <v>0</v>
      </c>
      <c r="F198" s="2">
        <f>'2 Diag Ordering list'!G163*'2 Diag Ordering list'!L163</f>
        <v>0</v>
      </c>
      <c r="G198" s="2">
        <f>'2 Diag Ordering list'!G163*'2 Diag Ordering list'!H163</f>
        <v>0</v>
      </c>
    </row>
    <row r="199" spans="1:7">
      <c r="A199" s="2">
        <f>'2 Diag Ordering list'!A164</f>
        <v>106568</v>
      </c>
      <c r="B199" s="2" t="str">
        <f>'2 Diag Ordering list'!F164</f>
        <v>Svizera Europe B.V.</v>
      </c>
      <c r="C199" s="2">
        <f>'2 Diag Ordering list'!G164</f>
        <v>0</v>
      </c>
      <c r="D199" s="2" t="str">
        <f>'2 Diag Ordering list'!K164</f>
        <v>General cargo</v>
      </c>
      <c r="E199" s="2">
        <f>'2 Diag Ordering list'!G164*'2 Diag Ordering list'!P164</f>
        <v>0</v>
      </c>
      <c r="F199" s="2">
        <f>'2 Diag Ordering list'!G164*'2 Diag Ordering list'!L164</f>
        <v>0</v>
      </c>
      <c r="G199" s="2">
        <f>'2 Diag Ordering list'!G164*'2 Diag Ordering list'!H164</f>
        <v>0</v>
      </c>
    </row>
    <row r="200" spans="1:7">
      <c r="A200" s="2">
        <f>'2 Diag Ordering list'!A165</f>
        <v>106564</v>
      </c>
      <c r="B200" s="2" t="str">
        <f>'2 Diag Ordering list'!F165</f>
        <v>Svizera Europe B.V.</v>
      </c>
      <c r="C200" s="2">
        <f>'2 Diag Ordering list'!G165</f>
        <v>0</v>
      </c>
      <c r="D200" s="2" t="str">
        <f>'2 Diag Ordering list'!K165</f>
        <v>General cargo</v>
      </c>
      <c r="E200" s="2">
        <f>'2 Diag Ordering list'!G165*'2 Diag Ordering list'!P165</f>
        <v>0</v>
      </c>
      <c r="F200" s="2">
        <f>'2 Diag Ordering list'!G165*'2 Diag Ordering list'!L165</f>
        <v>0</v>
      </c>
      <c r="G200" s="2">
        <f>'2 Diag Ordering list'!G165*'2 Diag Ordering list'!H165</f>
        <v>0</v>
      </c>
    </row>
    <row r="201" spans="1:7">
      <c r="A201" s="2">
        <f>'2 Diag Ordering list'!A166</f>
        <v>106565</v>
      </c>
      <c r="B201" s="2" t="str">
        <f>'2 Diag Ordering list'!F166</f>
        <v>Svizera Europe B.V.</v>
      </c>
      <c r="C201" s="2">
        <f>'2 Diag Ordering list'!G166</f>
        <v>0</v>
      </c>
      <c r="D201" s="2" t="str">
        <f>'2 Diag Ordering list'!K166</f>
        <v>General cargo</v>
      </c>
      <c r="E201" s="2">
        <f>'2 Diag Ordering list'!G166*'2 Diag Ordering list'!P166</f>
        <v>0</v>
      </c>
      <c r="F201" s="2">
        <f>'2 Diag Ordering list'!G166*'2 Diag Ordering list'!L166</f>
        <v>0</v>
      </c>
      <c r="G201" s="2">
        <f>'2 Diag Ordering list'!G166*'2 Diag Ordering list'!H166</f>
        <v>0</v>
      </c>
    </row>
    <row r="202" spans="1:7">
      <c r="A202" s="2">
        <f>'2 Diag Ordering list'!A167</f>
        <v>106566</v>
      </c>
      <c r="B202" s="2" t="str">
        <f>'2 Diag Ordering list'!F167</f>
        <v>Svizera Europe B.V.</v>
      </c>
      <c r="C202" s="2">
        <f>'2 Diag Ordering list'!G167</f>
        <v>0</v>
      </c>
      <c r="D202" s="2" t="str">
        <f>'2 Diag Ordering list'!K167</f>
        <v>General cargo</v>
      </c>
      <c r="E202" s="2">
        <f>'2 Diag Ordering list'!G167*'2 Diag Ordering list'!P167</f>
        <v>0</v>
      </c>
      <c r="F202" s="2">
        <f>'2 Diag Ordering list'!G167*'2 Diag Ordering list'!L167</f>
        <v>0</v>
      </c>
      <c r="G202" s="2">
        <f>'2 Diag Ordering list'!G167*'2 Diag Ordering list'!H167</f>
        <v>0</v>
      </c>
    </row>
    <row r="203" spans="1:7">
      <c r="A203" s="2">
        <f>'2 Diag Ordering list'!A168</f>
        <v>106567</v>
      </c>
      <c r="B203" s="2" t="str">
        <f>'2 Diag Ordering list'!F168</f>
        <v>Svizera Europe B.V.</v>
      </c>
      <c r="C203" s="2">
        <f>'2 Diag Ordering list'!G168</f>
        <v>0</v>
      </c>
      <c r="D203" s="2" t="str">
        <f>'2 Diag Ordering list'!K168</f>
        <v>General cargo</v>
      </c>
      <c r="E203" s="2">
        <f>'2 Diag Ordering list'!G168*'2 Diag Ordering list'!P168</f>
        <v>0</v>
      </c>
      <c r="F203" s="2">
        <f>'2 Diag Ordering list'!G168*'2 Diag Ordering list'!L168</f>
        <v>0</v>
      </c>
      <c r="G203" s="2">
        <f>'2 Diag Ordering list'!G168*'2 Diag Ordering list'!H168</f>
        <v>0</v>
      </c>
    </row>
    <row r="204" spans="1:7">
      <c r="A204" s="2">
        <f>'2 Diag Ordering list'!A169</f>
        <v>106569</v>
      </c>
      <c r="B204" s="2" t="str">
        <f>'2 Diag Ordering list'!F169</f>
        <v>Svizera Europe B.V.</v>
      </c>
      <c r="C204" s="2">
        <f>'2 Diag Ordering list'!G169</f>
        <v>0</v>
      </c>
      <c r="D204" s="2" t="str">
        <f>'2 Diag Ordering list'!K169</f>
        <v>General cargo</v>
      </c>
      <c r="E204" s="2">
        <f>'2 Diag Ordering list'!G169*'2 Diag Ordering list'!P169</f>
        <v>0</v>
      </c>
      <c r="F204" s="2">
        <f>'2 Diag Ordering list'!G169*'2 Diag Ordering list'!L169</f>
        <v>0</v>
      </c>
      <c r="G204" s="2">
        <f>'2 Diag Ordering list'!G169*'2 Diag Ordering list'!H169</f>
        <v>0</v>
      </c>
    </row>
    <row r="205" spans="1:7">
      <c r="A205" s="2">
        <f>'2 Diag Ordering list'!A170</f>
        <v>106570</v>
      </c>
      <c r="B205" s="2" t="str">
        <f>'2 Diag Ordering list'!F170</f>
        <v>Svizera Europe B.V.</v>
      </c>
      <c r="C205" s="2">
        <f>'2 Diag Ordering list'!G170</f>
        <v>0</v>
      </c>
      <c r="D205" s="2" t="str">
        <f>'2 Diag Ordering list'!K170</f>
        <v>General cargo</v>
      </c>
      <c r="E205" s="2">
        <f>'2 Diag Ordering list'!G170*'2 Diag Ordering list'!P170</f>
        <v>0</v>
      </c>
      <c r="F205" s="2">
        <f>'2 Diag Ordering list'!G170*'2 Diag Ordering list'!L170</f>
        <v>0</v>
      </c>
      <c r="G205" s="2">
        <f>'2 Diag Ordering list'!G170*'2 Diag Ordering list'!H170</f>
        <v>0</v>
      </c>
    </row>
    <row r="206" spans="1:7">
      <c r="A206" s="2">
        <f>'2 Diag Ordering list'!A171</f>
        <v>106576</v>
      </c>
      <c r="B206" s="2" t="str">
        <f>'2 Diag Ordering list'!F171</f>
        <v>Svizera Europe B.V.</v>
      </c>
      <c r="C206" s="2">
        <f>'2 Diag Ordering list'!G171</f>
        <v>0</v>
      </c>
      <c r="D206" s="2" t="str">
        <f>'2 Diag Ordering list'!K171</f>
        <v>General cargo</v>
      </c>
      <c r="E206" s="2">
        <f>'2 Diag Ordering list'!G171*'2 Diag Ordering list'!P171</f>
        <v>0</v>
      </c>
      <c r="F206" s="2">
        <f>'2 Diag Ordering list'!G171*'2 Diag Ordering list'!L171</f>
        <v>0</v>
      </c>
      <c r="G206" s="2">
        <f>'2 Diag Ordering list'!G171*'2 Diag Ordering list'!H171</f>
        <v>0</v>
      </c>
    </row>
    <row r="207" spans="1:7">
      <c r="A207" s="2">
        <f>'2 Diag Ordering list'!A172</f>
        <v>106947</v>
      </c>
      <c r="B207" s="2" t="str">
        <f>'2 Diag Ordering list'!F172</f>
        <v>Svizera Europe B.V.</v>
      </c>
      <c r="C207" s="2">
        <f>'2 Diag Ordering list'!G172</f>
        <v>0</v>
      </c>
      <c r="D207" s="2" t="str">
        <f>'2 Diag Ordering list'!K172</f>
        <v>General cargo</v>
      </c>
      <c r="E207" s="2">
        <f>'2 Diag Ordering list'!G172*'2 Diag Ordering list'!P172</f>
        <v>0</v>
      </c>
      <c r="F207" s="2">
        <f>'2 Diag Ordering list'!G172*'2 Diag Ordering list'!L172</f>
        <v>0</v>
      </c>
      <c r="G207" s="2">
        <f>'2 Diag Ordering list'!G172*'2 Diag Ordering list'!H172</f>
        <v>0</v>
      </c>
    </row>
    <row r="208" spans="1:7">
      <c r="A208" s="2">
        <f>'2 Diag Ordering list'!A173</f>
        <v>106655</v>
      </c>
      <c r="B208" s="2" t="str">
        <f>'2 Diag Ordering list'!F173</f>
        <v>Svizera Europe B.V.</v>
      </c>
      <c r="C208" s="2">
        <f>'2 Diag Ordering list'!G173</f>
        <v>0</v>
      </c>
      <c r="D208" s="2" t="str">
        <f>'2 Diag Ordering list'!K173</f>
        <v>General cargo</v>
      </c>
      <c r="E208" s="2">
        <f>'2 Diag Ordering list'!G173*'2 Diag Ordering list'!P173</f>
        <v>0</v>
      </c>
      <c r="F208" s="2">
        <f>'2 Diag Ordering list'!G173*'2 Diag Ordering list'!L173</f>
        <v>0</v>
      </c>
      <c r="G208" s="2">
        <f>'2 Diag Ordering list'!G173*'2 Diag Ordering list'!H173</f>
        <v>0</v>
      </c>
    </row>
    <row r="209" spans="1:7">
      <c r="A209" s="2">
        <f>'2 Diag Ordering list'!A174</f>
        <v>106946</v>
      </c>
      <c r="B209" s="2" t="str">
        <f>'2 Diag Ordering list'!F174</f>
        <v>Svizera Europe B.V.</v>
      </c>
      <c r="C209" s="2">
        <f>'2 Diag Ordering list'!G174</f>
        <v>0</v>
      </c>
      <c r="D209" s="2" t="str">
        <f>'2 Diag Ordering list'!K174</f>
        <v>General cargo</v>
      </c>
      <c r="E209" s="2">
        <f>'2 Diag Ordering list'!G174*'2 Diag Ordering list'!P174</f>
        <v>0</v>
      </c>
      <c r="F209" s="2">
        <f>'2 Diag Ordering list'!G174*'2 Diag Ordering list'!L174</f>
        <v>0</v>
      </c>
      <c r="G209" s="2">
        <f>'2 Diag Ordering list'!G174*'2 Diag Ordering list'!H174</f>
        <v>0</v>
      </c>
    </row>
    <row r="210" spans="1:7">
      <c r="A210" s="2">
        <f>'2 Diag Ordering list'!A175</f>
        <v>106571</v>
      </c>
      <c r="B210" s="2" t="str">
        <f>'2 Diag Ordering list'!F175</f>
        <v>Svizera Europe B.V.</v>
      </c>
      <c r="C210" s="2">
        <f>'2 Diag Ordering list'!G175</f>
        <v>0</v>
      </c>
      <c r="D210" s="2" t="str">
        <f>'2 Diag Ordering list'!K175</f>
        <v>General cargo</v>
      </c>
      <c r="E210" s="2">
        <f>'2 Diag Ordering list'!G175*'2 Diag Ordering list'!P175</f>
        <v>0</v>
      </c>
      <c r="F210" s="2">
        <f>'2 Diag Ordering list'!G175*'2 Diag Ordering list'!L175</f>
        <v>0</v>
      </c>
      <c r="G210" s="2">
        <f>'2 Diag Ordering list'!G175*'2 Diag Ordering list'!H175</f>
        <v>0</v>
      </c>
    </row>
    <row r="211" spans="1:7">
      <c r="A211" s="2">
        <f>'2 Diag Ordering list'!A176</f>
        <v>106605</v>
      </c>
      <c r="B211" s="2" t="str">
        <f>'2 Diag Ordering list'!F176</f>
        <v>TTM</v>
      </c>
      <c r="C211" s="2">
        <f>'2 Diag Ordering list'!G176</f>
        <v>0</v>
      </c>
      <c r="D211" s="2" t="str">
        <f>'2 Diag Ordering list'!K176</f>
        <v>General Cargo</v>
      </c>
      <c r="E211" s="2">
        <f>'2 Diag Ordering list'!G176*'2 Diag Ordering list'!P176</f>
        <v>0</v>
      </c>
      <c r="F211" s="2">
        <f>'2 Diag Ordering list'!G176*'2 Diag Ordering list'!L176</f>
        <v>0</v>
      </c>
      <c r="G211" s="2">
        <f>'2 Diag Ordering list'!G176*'2 Diag Ordering list'!H176</f>
        <v>0</v>
      </c>
    </row>
    <row r="212" spans="1:7">
      <c r="A212" s="2">
        <f>'2 Diag Ordering list'!A177</f>
        <v>106606</v>
      </c>
      <c r="B212" s="2" t="str">
        <f>'2 Diag Ordering list'!F177</f>
        <v>TTM</v>
      </c>
      <c r="C212" s="2">
        <f>'2 Diag Ordering list'!G177</f>
        <v>0</v>
      </c>
      <c r="D212" s="2" t="str">
        <f>'2 Diag Ordering list'!K177</f>
        <v>General Cargo</v>
      </c>
      <c r="E212" s="2">
        <f>'2 Diag Ordering list'!G177*'2 Diag Ordering list'!P177</f>
        <v>0</v>
      </c>
      <c r="F212" s="2">
        <f>'2 Diag Ordering list'!G177*'2 Diag Ordering list'!L177</f>
        <v>0</v>
      </c>
      <c r="G212" s="2">
        <f>'2 Diag Ordering list'!G177*'2 Diag Ordering list'!H177</f>
        <v>0</v>
      </c>
    </row>
    <row r="213" spans="1:7">
      <c r="A213" s="2" t="str">
        <f>'2 Diag Ordering list'!A178</f>
        <v>1.4 MOLECULR TESTING: CENTRALIZED</v>
      </c>
      <c r="B213" s="2">
        <f>'2 Diag Ordering list'!F178</f>
        <v>0</v>
      </c>
      <c r="C213" s="2">
        <f>'2 Diag Ordering list'!G178</f>
        <v>0</v>
      </c>
      <c r="D213" s="2">
        <f>'2 Diag Ordering list'!K178</f>
        <v>0</v>
      </c>
      <c r="E213" s="2">
        <f>'2 Diag Ordering list'!G178*'2 Diag Ordering list'!P178</f>
        <v>0</v>
      </c>
      <c r="F213" s="2">
        <f>'2 Diag Ordering list'!G178*'2 Diag Ordering list'!L178</f>
        <v>0</v>
      </c>
      <c r="G213" s="2">
        <f>'2 Diag Ordering list'!G178*'2 Diag Ordering list'!H178</f>
        <v>0</v>
      </c>
    </row>
    <row r="214" spans="1:7">
      <c r="A214" s="2" t="str">
        <f>'2 Diag Ordering list'!A179</f>
        <v>1.4.1 LPA equipment</v>
      </c>
      <c r="B214" s="2">
        <f>'2 Diag Ordering list'!F179</f>
        <v>0</v>
      </c>
      <c r="C214" s="2">
        <f>'2 Diag Ordering list'!G179</f>
        <v>0</v>
      </c>
      <c r="D214" s="2">
        <f>'2 Diag Ordering list'!K179</f>
        <v>0</v>
      </c>
      <c r="E214" s="2">
        <f>'2 Diag Ordering list'!G179*'2 Diag Ordering list'!P179</f>
        <v>0</v>
      </c>
      <c r="F214" s="2">
        <f>'2 Diag Ordering list'!G179*'2 Diag Ordering list'!L179</f>
        <v>0</v>
      </c>
      <c r="G214" s="2">
        <f>'2 Diag Ordering list'!G179*'2 Diag Ordering list'!H179</f>
        <v>0</v>
      </c>
    </row>
    <row r="215" spans="1:7">
      <c r="A215" s="2">
        <f>'2 Diag Ordering list'!A180</f>
        <v>106050</v>
      </c>
      <c r="B215" s="2" t="str">
        <f>'2 Diag Ordering list'!F180</f>
        <v>Hain LifeScience GMBH</v>
      </c>
      <c r="C215" s="2">
        <f>'2 Diag Ordering list'!G180</f>
        <v>0</v>
      </c>
      <c r="D215" s="2" t="str">
        <f>'2 Diag Ordering list'!K180</f>
        <v>General Cargo</v>
      </c>
      <c r="E215" s="2">
        <f>'2 Diag Ordering list'!G180*'2 Diag Ordering list'!P180</f>
        <v>0</v>
      </c>
      <c r="F215" s="2">
        <f>'2 Diag Ordering list'!G180*'2 Diag Ordering list'!L180</f>
        <v>0</v>
      </c>
      <c r="G215" s="2">
        <f>'2 Diag Ordering list'!G180*'2 Diag Ordering list'!H180</f>
        <v>0</v>
      </c>
    </row>
    <row r="216" spans="1:7">
      <c r="A216" s="2">
        <f>'2 Diag Ordering list'!A181</f>
        <v>106064</v>
      </c>
      <c r="B216" s="2" t="str">
        <f>'2 Diag Ordering list'!F181</f>
        <v>Hain LifeScience GMBH</v>
      </c>
      <c r="C216" s="2">
        <f>'2 Diag Ordering list'!G181</f>
        <v>0</v>
      </c>
      <c r="D216" s="2" t="str">
        <f>'2 Diag Ordering list'!K181</f>
        <v>General Cargo</v>
      </c>
      <c r="E216" s="2">
        <f>'2 Diag Ordering list'!G181*'2 Diag Ordering list'!P181</f>
        <v>0</v>
      </c>
      <c r="F216" s="2">
        <f>'2 Diag Ordering list'!G181*'2 Diag Ordering list'!L181</f>
        <v>0</v>
      </c>
      <c r="G216" s="2">
        <f>'2 Diag Ordering list'!G181*'2 Diag Ordering list'!H181</f>
        <v>0</v>
      </c>
    </row>
    <row r="217" spans="1:7">
      <c r="A217" s="2">
        <f>'2 Diag Ordering list'!A182</f>
        <v>106438</v>
      </c>
      <c r="B217" s="2" t="str">
        <f>'2 Diag Ordering list'!F182</f>
        <v>Hain LifeScience GMBH</v>
      </c>
      <c r="C217" s="2">
        <f>'2 Diag Ordering list'!G182</f>
        <v>0</v>
      </c>
      <c r="D217" s="2" t="str">
        <f>'2 Diag Ordering list'!K182</f>
        <v>General Cargo</v>
      </c>
      <c r="E217" s="2">
        <f>'2 Diag Ordering list'!G182*'2 Diag Ordering list'!P182</f>
        <v>0</v>
      </c>
      <c r="F217" s="2">
        <f>'2 Diag Ordering list'!G182*'2 Diag Ordering list'!L182</f>
        <v>0</v>
      </c>
      <c r="G217" s="2">
        <f>'2 Diag Ordering list'!G182*'2 Diag Ordering list'!H182</f>
        <v>0</v>
      </c>
    </row>
    <row r="218" spans="1:7">
      <c r="A218" s="2">
        <f>'2 Diag Ordering list'!A184</f>
        <v>106732</v>
      </c>
      <c r="B218" s="2" t="str">
        <f>'2 Diag Ordering list'!F184</f>
        <v>TTM</v>
      </c>
      <c r="C218" s="2">
        <f>'2 Diag Ordering list'!G184</f>
        <v>0</v>
      </c>
      <c r="D218" s="2" t="str">
        <f>'2 Diag Ordering list'!K184</f>
        <v>General Cargo</v>
      </c>
      <c r="E218" s="2">
        <f>'2 Diag Ordering list'!G184*'2 Diag Ordering list'!P184</f>
        <v>0</v>
      </c>
      <c r="F218" s="2">
        <f>'2 Diag Ordering list'!G184*'2 Diag Ordering list'!L184</f>
        <v>0</v>
      </c>
      <c r="G218" s="2">
        <f>'2 Diag Ordering list'!G184*'2 Diag Ordering list'!H184</f>
        <v>0</v>
      </c>
    </row>
    <row r="219" spans="1:7">
      <c r="A219" s="2">
        <f>'2 Diag Ordering list'!A185</f>
        <v>106205</v>
      </c>
      <c r="B219" s="2" t="str">
        <f>'2 Diag Ordering list'!F185</f>
        <v>TTM</v>
      </c>
      <c r="C219" s="2">
        <f>'2 Diag Ordering list'!G185</f>
        <v>0</v>
      </c>
      <c r="D219" s="2" t="str">
        <f>'2 Diag Ordering list'!K185</f>
        <v>General Cargo</v>
      </c>
      <c r="E219" s="2">
        <f>'2 Diag Ordering list'!G185*'2 Diag Ordering list'!P185</f>
        <v>0</v>
      </c>
      <c r="F219" s="2">
        <f>'2 Diag Ordering list'!G185*'2 Diag Ordering list'!L185</f>
        <v>0</v>
      </c>
      <c r="G219" s="2">
        <f>'2 Diag Ordering list'!G185*'2 Diag Ordering list'!H185</f>
        <v>0</v>
      </c>
    </row>
    <row r="220" spans="1:7">
      <c r="A220" s="2">
        <f>'2 Diag Ordering list'!A186</f>
        <v>106048</v>
      </c>
      <c r="B220" s="2" t="str">
        <f>'2 Diag Ordering list'!F186</f>
        <v>TTM</v>
      </c>
      <c r="C220" s="2">
        <f>'2 Diag Ordering list'!G186</f>
        <v>0</v>
      </c>
      <c r="D220" s="2" t="str">
        <f>'2 Diag Ordering list'!K186</f>
        <v>General Cargo</v>
      </c>
      <c r="E220" s="2">
        <f>'2 Diag Ordering list'!G186*'2 Diag Ordering list'!P186</f>
        <v>0</v>
      </c>
      <c r="F220" s="2">
        <f>'2 Diag Ordering list'!G186*'2 Diag Ordering list'!L186</f>
        <v>0</v>
      </c>
      <c r="G220" s="2">
        <f>'2 Diag Ordering list'!G186*'2 Diag Ordering list'!H186</f>
        <v>0</v>
      </c>
    </row>
    <row r="221" spans="1:7">
      <c r="A221" s="2">
        <f>'2 Diag Ordering list'!A187</f>
        <v>106224</v>
      </c>
      <c r="B221" s="2" t="str">
        <f>'2 Diag Ordering list'!F187</f>
        <v>TTM</v>
      </c>
      <c r="C221" s="2">
        <f>'2 Diag Ordering list'!G187</f>
        <v>0</v>
      </c>
      <c r="D221" s="2" t="str">
        <f>'2 Diag Ordering list'!K187</f>
        <v>General Cargo</v>
      </c>
      <c r="E221" s="2">
        <f>'2 Diag Ordering list'!G187*'2 Diag Ordering list'!P187</f>
        <v>0</v>
      </c>
      <c r="F221" s="2">
        <f>'2 Diag Ordering list'!G187*'2 Diag Ordering list'!L187</f>
        <v>0</v>
      </c>
      <c r="G221" s="2">
        <f>'2 Diag Ordering list'!G187*'2 Diag Ordering list'!H187</f>
        <v>0</v>
      </c>
    </row>
    <row r="222" spans="1:7">
      <c r="A222" s="2">
        <f>'2 Diag Ordering list'!A188</f>
        <v>106225</v>
      </c>
      <c r="B222" s="2" t="str">
        <f>'2 Diag Ordering list'!F188</f>
        <v>TTM</v>
      </c>
      <c r="C222" s="2">
        <f>'2 Diag Ordering list'!G188</f>
        <v>0</v>
      </c>
      <c r="D222" s="2" t="str">
        <f>'2 Diag Ordering list'!K188</f>
        <v>General Cargo</v>
      </c>
      <c r="E222" s="2">
        <f>'2 Diag Ordering list'!G188*'2 Diag Ordering list'!P188</f>
        <v>0</v>
      </c>
      <c r="F222" s="2">
        <f>'2 Diag Ordering list'!G188*'2 Diag Ordering list'!L188</f>
        <v>0</v>
      </c>
      <c r="G222" s="2">
        <f>'2 Diag Ordering list'!G188*'2 Diag Ordering list'!H188</f>
        <v>0</v>
      </c>
    </row>
    <row r="223" spans="1:7">
      <c r="A223" s="2">
        <f>'2 Diag Ordering list'!A189</f>
        <v>106226</v>
      </c>
      <c r="B223" s="2" t="str">
        <f>'2 Diag Ordering list'!F189</f>
        <v>TTM</v>
      </c>
      <c r="C223" s="2">
        <f>'2 Diag Ordering list'!G189</f>
        <v>0</v>
      </c>
      <c r="D223" s="2" t="str">
        <f>'2 Diag Ordering list'!K189</f>
        <v>General Cargo</v>
      </c>
      <c r="E223" s="2">
        <f>'2 Diag Ordering list'!G189*'2 Diag Ordering list'!P189</f>
        <v>0</v>
      </c>
      <c r="F223" s="2">
        <f>'2 Diag Ordering list'!G189*'2 Diag Ordering list'!L189</f>
        <v>0</v>
      </c>
      <c r="G223" s="2">
        <f>'2 Diag Ordering list'!G189*'2 Diag Ordering list'!H189</f>
        <v>0</v>
      </c>
    </row>
    <row r="224" spans="1:7">
      <c r="A224" s="2">
        <f>'2 Diag Ordering list'!A190</f>
        <v>106227</v>
      </c>
      <c r="B224" s="2" t="str">
        <f>'2 Diag Ordering list'!F190</f>
        <v>TTM</v>
      </c>
      <c r="C224" s="2">
        <f>'2 Diag Ordering list'!G190</f>
        <v>0</v>
      </c>
      <c r="D224" s="2" t="str">
        <f>'2 Diag Ordering list'!K190</f>
        <v>General Cargo</v>
      </c>
      <c r="E224" s="2">
        <f>'2 Diag Ordering list'!G190*'2 Diag Ordering list'!P190</f>
        <v>0</v>
      </c>
      <c r="F224" s="2">
        <f>'2 Diag Ordering list'!G190*'2 Diag Ordering list'!L190</f>
        <v>0</v>
      </c>
      <c r="G224" s="2">
        <f>'2 Diag Ordering list'!G190*'2 Diag Ordering list'!H190</f>
        <v>0</v>
      </c>
    </row>
    <row r="225" spans="1:7">
      <c r="A225" s="2">
        <f>'2 Diag Ordering list'!A191</f>
        <v>106228</v>
      </c>
      <c r="B225" s="2" t="str">
        <f>'2 Diag Ordering list'!F191</f>
        <v>TTM</v>
      </c>
      <c r="C225" s="2">
        <f>'2 Diag Ordering list'!G191</f>
        <v>0</v>
      </c>
      <c r="D225" s="2" t="str">
        <f>'2 Diag Ordering list'!K191</f>
        <v>General Cargo</v>
      </c>
      <c r="E225" s="2">
        <f>'2 Diag Ordering list'!G191*'2 Diag Ordering list'!P191</f>
        <v>0</v>
      </c>
      <c r="F225" s="2">
        <f>'2 Diag Ordering list'!G191*'2 Diag Ordering list'!L191</f>
        <v>0</v>
      </c>
      <c r="G225" s="2">
        <f>'2 Diag Ordering list'!G191*'2 Diag Ordering list'!H191</f>
        <v>0</v>
      </c>
    </row>
    <row r="226" spans="1:7">
      <c r="A226" s="2">
        <f>'2 Diag Ordering list'!A192</f>
        <v>106229</v>
      </c>
      <c r="B226" s="2" t="str">
        <f>'2 Diag Ordering list'!F192</f>
        <v>TTM</v>
      </c>
      <c r="C226" s="2">
        <f>'2 Diag Ordering list'!G192</f>
        <v>0</v>
      </c>
      <c r="D226" s="2" t="str">
        <f>'2 Diag Ordering list'!K192</f>
        <v>General Cargo</v>
      </c>
      <c r="E226" s="2">
        <f>'2 Diag Ordering list'!G192*'2 Diag Ordering list'!P192</f>
        <v>0</v>
      </c>
      <c r="F226" s="2">
        <f>'2 Diag Ordering list'!G192*'2 Diag Ordering list'!L192</f>
        <v>0</v>
      </c>
      <c r="G226" s="2">
        <f>'2 Diag Ordering list'!G192*'2 Diag Ordering list'!H192</f>
        <v>0</v>
      </c>
    </row>
    <row r="227" spans="1:7">
      <c r="A227" s="2">
        <f>'2 Diag Ordering list'!A193</f>
        <v>106219</v>
      </c>
      <c r="B227" s="2" t="str">
        <f>'2 Diag Ordering list'!F193</f>
        <v>TTM</v>
      </c>
      <c r="C227" s="2">
        <f>'2 Diag Ordering list'!G193</f>
        <v>0</v>
      </c>
      <c r="D227" s="2" t="str">
        <f>'2 Diag Ordering list'!K193</f>
        <v>General Cargo</v>
      </c>
      <c r="E227" s="2">
        <f>'2 Diag Ordering list'!G193*'2 Diag Ordering list'!P193</f>
        <v>0</v>
      </c>
      <c r="F227" s="2">
        <f>'2 Diag Ordering list'!G193*'2 Diag Ordering list'!L193</f>
        <v>0</v>
      </c>
      <c r="G227" s="2">
        <f>'2 Diag Ordering list'!G193*'2 Diag Ordering list'!H193</f>
        <v>0</v>
      </c>
    </row>
    <row r="228" spans="1:7">
      <c r="A228" s="2" t="str">
        <f>'2 Diag Ordering list'!A194</f>
        <v>1.4.2 LPA reagents</v>
      </c>
      <c r="B228" s="2">
        <f>'2 Diag Ordering list'!F194</f>
        <v>0</v>
      </c>
      <c r="C228" s="2">
        <f>'2 Diag Ordering list'!G194</f>
        <v>0</v>
      </c>
      <c r="D228" s="2">
        <f>'2 Diag Ordering list'!K194</f>
        <v>0</v>
      </c>
      <c r="E228" s="2">
        <f>'2 Diag Ordering list'!G194*'2 Diag Ordering list'!P194</f>
        <v>0</v>
      </c>
      <c r="F228" s="2">
        <f>'2 Diag Ordering list'!G194*'2 Diag Ordering list'!L194</f>
        <v>0</v>
      </c>
      <c r="G228" s="2">
        <f>'2 Diag Ordering list'!G194*'2 Diag Ordering list'!H194</f>
        <v>0</v>
      </c>
    </row>
    <row r="229" spans="1:7">
      <c r="A229" s="2">
        <f>'2 Diag Ordering list'!A195</f>
        <v>106512</v>
      </c>
      <c r="B229" s="2" t="str">
        <f>'2 Diag Ordering list'!F195</f>
        <v>Hain LifeScience GMBH</v>
      </c>
      <c r="C229" s="2">
        <f>'2 Diag Ordering list'!G195</f>
        <v>0</v>
      </c>
      <c r="D229" s="2" t="str">
        <f>'2 Diag Ordering list'!K195</f>
        <v>Cool cargo (+2-+8°C)</v>
      </c>
      <c r="E229" s="2">
        <f>'2 Diag Ordering list'!G195*'2 Diag Ordering list'!P195</f>
        <v>0</v>
      </c>
      <c r="F229" s="2">
        <f>'2 Diag Ordering list'!G195*'2 Diag Ordering list'!L195</f>
        <v>0</v>
      </c>
      <c r="G229" s="2">
        <f>'2 Diag Ordering list'!G195*'2 Diag Ordering list'!H195</f>
        <v>0</v>
      </c>
    </row>
    <row r="230" spans="1:7">
      <c r="A230" s="2">
        <f>'2 Diag Ordering list'!A196</f>
        <v>106513</v>
      </c>
      <c r="B230" s="2" t="str">
        <f>'2 Diag Ordering list'!F196</f>
        <v>Hain LifeScience GMBH</v>
      </c>
      <c r="C230" s="2">
        <f>'2 Diag Ordering list'!G196</f>
        <v>0</v>
      </c>
      <c r="D230" s="2" t="str">
        <f>'2 Diag Ordering list'!K196</f>
        <v>Cool cargo (+2-+8°C)</v>
      </c>
      <c r="E230" s="2">
        <f>'2 Diag Ordering list'!G196*'2 Diag Ordering list'!P196</f>
        <v>0</v>
      </c>
      <c r="F230" s="2">
        <f>'2 Diag Ordering list'!G196*'2 Diag Ordering list'!L196</f>
        <v>0</v>
      </c>
      <c r="G230" s="2">
        <f>'2 Diag Ordering list'!G196*'2 Diag Ordering list'!H196</f>
        <v>0</v>
      </c>
    </row>
    <row r="231" spans="1:7">
      <c r="A231" s="2">
        <f>'2 Diag Ordering list'!A197</f>
        <v>106590</v>
      </c>
      <c r="B231" s="2" t="str">
        <f>'2 Diag Ordering list'!F197</f>
        <v>Hain LifeScience GMBH</v>
      </c>
      <c r="C231" s="2">
        <f>'2 Diag Ordering list'!G197</f>
        <v>0</v>
      </c>
      <c r="D231" s="2" t="str">
        <f>'2 Diag Ordering list'!K197</f>
        <v>Cool cargo (+2-+8°C)</v>
      </c>
      <c r="E231" s="2">
        <f>'2 Diag Ordering list'!G197*'2 Diag Ordering list'!P197</f>
        <v>0</v>
      </c>
      <c r="F231" s="2">
        <f>'2 Diag Ordering list'!G197*'2 Diag Ordering list'!L197</f>
        <v>0</v>
      </c>
      <c r="G231" s="2">
        <f>'2 Diag Ordering list'!G197*'2 Diag Ordering list'!H197</f>
        <v>0</v>
      </c>
    </row>
    <row r="232" spans="1:7">
      <c r="A232" s="2">
        <f>'2 Diag Ordering list'!A198</f>
        <v>106888</v>
      </c>
      <c r="B232" s="2" t="str">
        <f>'2 Diag Ordering list'!F198</f>
        <v>Hain LifeScience GMBH</v>
      </c>
      <c r="C232" s="2">
        <f>'2 Diag Ordering list'!G198</f>
        <v>0</v>
      </c>
      <c r="D232" s="2" t="str">
        <f>'2 Diag Ordering list'!K198</f>
        <v>Cool cargo (+2-+8°C)</v>
      </c>
      <c r="E232" s="2">
        <f>'2 Diag Ordering list'!G198*'2 Diag Ordering list'!P198</f>
        <v>0</v>
      </c>
      <c r="F232" s="2">
        <f>'2 Diag Ordering list'!G198*'2 Diag Ordering list'!L198</f>
        <v>0</v>
      </c>
      <c r="G232" s="2">
        <f>'2 Diag Ordering list'!G198*'2 Diag Ordering list'!H198</f>
        <v>0</v>
      </c>
    </row>
    <row r="233" spans="1:7">
      <c r="A233" s="2">
        <f>'2 Diag Ordering list'!A199</f>
        <v>106889</v>
      </c>
      <c r="B233" s="2" t="str">
        <f>'2 Diag Ordering list'!F199</f>
        <v>Hain LifeScience GMBH</v>
      </c>
      <c r="C233" s="2">
        <f>'2 Diag Ordering list'!G199</f>
        <v>0</v>
      </c>
      <c r="D233" s="2" t="str">
        <f>'2 Diag Ordering list'!K199</f>
        <v>Cool cargo (+2-+8°C)</v>
      </c>
      <c r="E233" s="2">
        <f>'2 Diag Ordering list'!G199*'2 Diag Ordering list'!P199</f>
        <v>0</v>
      </c>
      <c r="F233" s="2">
        <f>'2 Diag Ordering list'!G199*'2 Diag Ordering list'!L199</f>
        <v>0</v>
      </c>
      <c r="G233" s="2">
        <f>'2 Diag Ordering list'!G199*'2 Diag Ordering list'!H199</f>
        <v>0</v>
      </c>
    </row>
    <row r="234" spans="1:7">
      <c r="A234" s="2">
        <f>'2 Diag Ordering list'!A200</f>
        <v>106477</v>
      </c>
      <c r="B234" s="2" t="str">
        <f>'2 Diag Ordering list'!F200</f>
        <v>Hain LifeScience GMBH</v>
      </c>
      <c r="C234" s="2">
        <f>'2 Diag Ordering list'!G200</f>
        <v>0</v>
      </c>
      <c r="D234" s="2" t="str">
        <f>'2 Diag Ordering list'!K200</f>
        <v>Cool cargo (+2-+8°C)</v>
      </c>
      <c r="E234" s="2">
        <f>'2 Diag Ordering list'!G200*'2 Diag Ordering list'!P200</f>
        <v>0</v>
      </c>
      <c r="F234" s="2">
        <f>'2 Diag Ordering list'!G200*'2 Diag Ordering list'!L200</f>
        <v>0</v>
      </c>
      <c r="G234" s="2">
        <f>'2 Diag Ordering list'!G200*'2 Diag Ordering list'!H200</f>
        <v>0</v>
      </c>
    </row>
    <row r="235" spans="1:7">
      <c r="A235" s="2">
        <f>'2 Diag Ordering list'!A201</f>
        <v>106890</v>
      </c>
      <c r="B235" s="2" t="str">
        <f>'2 Diag Ordering list'!F201</f>
        <v>Hain LifeScience GMBH</v>
      </c>
      <c r="C235" s="2">
        <f>'2 Diag Ordering list'!G201</f>
        <v>0</v>
      </c>
      <c r="D235" s="2" t="str">
        <f>'2 Diag Ordering list'!K201</f>
        <v>Cool cargo (+2-+8°C)</v>
      </c>
      <c r="E235" s="2">
        <f>'2 Diag Ordering list'!G201*'2 Diag Ordering list'!P201</f>
        <v>0</v>
      </c>
      <c r="F235" s="2">
        <f>'2 Diag Ordering list'!G201*'2 Diag Ordering list'!L201</f>
        <v>0</v>
      </c>
      <c r="G235" s="2">
        <f>'2 Diag Ordering list'!G201*'2 Diag Ordering list'!H201</f>
        <v>0</v>
      </c>
    </row>
    <row r="236" spans="1:7">
      <c r="A236" s="2">
        <f>'2 Diag Ordering list'!A202</f>
        <v>106439</v>
      </c>
      <c r="B236" s="2" t="str">
        <f>'2 Diag Ordering list'!F202</f>
        <v>Hain LifeScience GMBH</v>
      </c>
      <c r="C236" s="2">
        <f>'2 Diag Ordering list'!G202</f>
        <v>0</v>
      </c>
      <c r="D236" s="2" t="str">
        <f>'2 Diag Ordering list'!K202</f>
        <v>Cool cargo (+2-+8°C)</v>
      </c>
      <c r="E236" s="2">
        <f>'2 Diag Ordering list'!G202*'2 Diag Ordering list'!P202</f>
        <v>0</v>
      </c>
      <c r="F236" s="2">
        <f>'2 Diag Ordering list'!G202*'2 Diag Ordering list'!L202</f>
        <v>0</v>
      </c>
      <c r="G236" s="2">
        <f>'2 Diag Ordering list'!G202*'2 Diag Ordering list'!H202</f>
        <v>0</v>
      </c>
    </row>
    <row r="237" spans="1:7">
      <c r="A237" s="2">
        <f>'2 Diag Ordering list'!A203</f>
        <v>106254</v>
      </c>
      <c r="B237" s="2" t="str">
        <f>'2 Diag Ordering list'!F203</f>
        <v>TTM</v>
      </c>
      <c r="C237" s="2">
        <f>'2 Diag Ordering list'!G203</f>
        <v>0</v>
      </c>
      <c r="D237" s="2" t="str">
        <f>'2 Diag Ordering list'!K203</f>
        <v>General Cargo</v>
      </c>
      <c r="E237" s="2">
        <f>'2 Diag Ordering list'!G203*'2 Diag Ordering list'!P203</f>
        <v>0</v>
      </c>
      <c r="F237" s="2">
        <f>'2 Diag Ordering list'!G203*'2 Diag Ordering list'!L203</f>
        <v>0</v>
      </c>
      <c r="G237" s="2">
        <f>'2 Diag Ordering list'!G203*'2 Diag Ordering list'!H203</f>
        <v>0</v>
      </c>
    </row>
    <row r="238" spans="1:7">
      <c r="A238" s="2" t="str">
        <f>'2 Diag Ordering list'!A204</f>
        <v>1.4.3 LPA consumables</v>
      </c>
      <c r="B238" s="2">
        <f>'2 Diag Ordering list'!F204</f>
        <v>0</v>
      </c>
      <c r="C238" s="2">
        <f>'2 Diag Ordering list'!G204</f>
        <v>0</v>
      </c>
      <c r="D238" s="2">
        <f>'2 Diag Ordering list'!K204</f>
        <v>0</v>
      </c>
      <c r="E238" s="2">
        <f>'2 Diag Ordering list'!G204*'2 Diag Ordering list'!P204</f>
        <v>0</v>
      </c>
      <c r="F238" s="2">
        <f>'2 Diag Ordering list'!G204*'2 Diag Ordering list'!L204</f>
        <v>0</v>
      </c>
      <c r="G238" s="2">
        <f>'2 Diag Ordering list'!G204*'2 Diag Ordering list'!H204</f>
        <v>0</v>
      </c>
    </row>
    <row r="239" spans="1:7">
      <c r="A239" s="2">
        <f>'2 Diag Ordering list'!A205</f>
        <v>106053</v>
      </c>
      <c r="B239" s="2" t="str">
        <f>'2 Diag Ordering list'!F205</f>
        <v>TTM</v>
      </c>
      <c r="C239" s="2">
        <f>'2 Diag Ordering list'!G205</f>
        <v>0</v>
      </c>
      <c r="D239" s="2" t="str">
        <f>'2 Diag Ordering list'!K205</f>
        <v>General Cargo</v>
      </c>
      <c r="E239" s="2">
        <f>'2 Diag Ordering list'!G205*'2 Diag Ordering list'!P205</f>
        <v>0</v>
      </c>
      <c r="F239" s="2">
        <f>'2 Diag Ordering list'!G205*'2 Diag Ordering list'!L205</f>
        <v>0</v>
      </c>
      <c r="G239" s="2">
        <f>'2 Diag Ordering list'!G205*'2 Diag Ordering list'!H205</f>
        <v>0</v>
      </c>
    </row>
    <row r="240" spans="1:7">
      <c r="A240" s="2">
        <f>'2 Diag Ordering list'!A206</f>
        <v>106054</v>
      </c>
      <c r="B240" s="2" t="str">
        <f>'2 Diag Ordering list'!F206</f>
        <v>TTM</v>
      </c>
      <c r="C240" s="2">
        <f>'2 Diag Ordering list'!G206</f>
        <v>0</v>
      </c>
      <c r="D240" s="2" t="str">
        <f>'2 Diag Ordering list'!K206</f>
        <v>General Cargo</v>
      </c>
      <c r="E240" s="2">
        <f>'2 Diag Ordering list'!G206*'2 Diag Ordering list'!P206</f>
        <v>0</v>
      </c>
      <c r="F240" s="2">
        <f>'2 Diag Ordering list'!G206*'2 Diag Ordering list'!L206</f>
        <v>0</v>
      </c>
      <c r="G240" s="2">
        <f>'2 Diag Ordering list'!G206*'2 Diag Ordering list'!H206</f>
        <v>0</v>
      </c>
    </row>
    <row r="241" spans="1:7">
      <c r="A241" s="2">
        <f>'2 Diag Ordering list'!A207</f>
        <v>106055</v>
      </c>
      <c r="B241" s="2" t="str">
        <f>'2 Diag Ordering list'!F207</f>
        <v>TTM</v>
      </c>
      <c r="C241" s="2">
        <f>'2 Diag Ordering list'!G207</f>
        <v>0</v>
      </c>
      <c r="D241" s="2" t="str">
        <f>'2 Diag Ordering list'!K207</f>
        <v>General Cargo</v>
      </c>
      <c r="E241" s="2">
        <f>'2 Diag Ordering list'!G207*'2 Diag Ordering list'!P207</f>
        <v>0</v>
      </c>
      <c r="F241" s="2">
        <f>'2 Diag Ordering list'!G207*'2 Diag Ordering list'!L207</f>
        <v>0</v>
      </c>
      <c r="G241" s="2">
        <f>'2 Diag Ordering list'!G207*'2 Diag Ordering list'!H207</f>
        <v>0</v>
      </c>
    </row>
    <row r="242" spans="1:7">
      <c r="A242" s="2">
        <f>'2 Diag Ordering list'!A208</f>
        <v>106056</v>
      </c>
      <c r="B242" s="2" t="str">
        <f>'2 Diag Ordering list'!F208</f>
        <v>TTM</v>
      </c>
      <c r="C242" s="2">
        <f>'2 Diag Ordering list'!G208</f>
        <v>0</v>
      </c>
      <c r="D242" s="2" t="str">
        <f>'2 Diag Ordering list'!K208</f>
        <v>General Cargo</v>
      </c>
      <c r="E242" s="2">
        <f>'2 Diag Ordering list'!G208*'2 Diag Ordering list'!P208</f>
        <v>0</v>
      </c>
      <c r="F242" s="2">
        <f>'2 Diag Ordering list'!G208*'2 Diag Ordering list'!L208</f>
        <v>0</v>
      </c>
      <c r="G242" s="2">
        <f>'2 Diag Ordering list'!G208*'2 Diag Ordering list'!H208</f>
        <v>0</v>
      </c>
    </row>
    <row r="243" spans="1:7">
      <c r="A243" s="2">
        <f>'2 Diag Ordering list'!A209</f>
        <v>106057</v>
      </c>
      <c r="B243" s="2" t="str">
        <f>'2 Diag Ordering list'!F209</f>
        <v>TTM</v>
      </c>
      <c r="C243" s="2">
        <f>'2 Diag Ordering list'!G209</f>
        <v>0</v>
      </c>
      <c r="D243" s="2" t="str">
        <f>'2 Diag Ordering list'!K209</f>
        <v>General Cargo</v>
      </c>
      <c r="E243" s="2">
        <f>'2 Diag Ordering list'!G209*'2 Diag Ordering list'!P209</f>
        <v>0</v>
      </c>
      <c r="F243" s="2">
        <f>'2 Diag Ordering list'!G209*'2 Diag Ordering list'!L209</f>
        <v>0</v>
      </c>
      <c r="G243" s="2">
        <f>'2 Diag Ordering list'!G209*'2 Diag Ordering list'!H209</f>
        <v>0</v>
      </c>
    </row>
    <row r="244" spans="1:7">
      <c r="A244" s="2">
        <f>'2 Diag Ordering list'!A210</f>
        <v>106059</v>
      </c>
      <c r="B244" s="2" t="str">
        <f>'2 Diag Ordering list'!F210</f>
        <v>TTM</v>
      </c>
      <c r="C244" s="2">
        <f>'2 Diag Ordering list'!G210</f>
        <v>0</v>
      </c>
      <c r="D244" s="2" t="str">
        <f>'2 Diag Ordering list'!K210</f>
        <v>General Cargo</v>
      </c>
      <c r="E244" s="2">
        <f>'2 Diag Ordering list'!G210*'2 Diag Ordering list'!P210</f>
        <v>0</v>
      </c>
      <c r="F244" s="2">
        <f>'2 Diag Ordering list'!G210*'2 Diag Ordering list'!L210</f>
        <v>0</v>
      </c>
      <c r="G244" s="2">
        <f>'2 Diag Ordering list'!G210*'2 Diag Ordering list'!H210</f>
        <v>0</v>
      </c>
    </row>
    <row r="245" spans="1:7">
      <c r="A245" s="2">
        <f>'2 Diag Ordering list'!A211</f>
        <v>106060</v>
      </c>
      <c r="B245" s="2" t="str">
        <f>'2 Diag Ordering list'!F211</f>
        <v>TTM</v>
      </c>
      <c r="C245" s="2">
        <f>'2 Diag Ordering list'!G211</f>
        <v>0</v>
      </c>
      <c r="D245" s="2" t="str">
        <f>'2 Diag Ordering list'!K211</f>
        <v>General Cargo</v>
      </c>
      <c r="E245" s="2">
        <f>'2 Diag Ordering list'!G211*'2 Diag Ordering list'!P211</f>
        <v>0</v>
      </c>
      <c r="F245" s="2">
        <f>'2 Diag Ordering list'!G211*'2 Diag Ordering list'!L211</f>
        <v>0</v>
      </c>
      <c r="G245" s="2">
        <f>'2 Diag Ordering list'!G211*'2 Diag Ordering list'!H211</f>
        <v>0</v>
      </c>
    </row>
    <row r="246" spans="1:7">
      <c r="A246" s="2">
        <f>'2 Diag Ordering list'!A212</f>
        <v>106218</v>
      </c>
      <c r="B246" s="2" t="str">
        <f>'2 Diag Ordering list'!F212</f>
        <v>TTM</v>
      </c>
      <c r="C246" s="2">
        <f>'2 Diag Ordering list'!G212</f>
        <v>0</v>
      </c>
      <c r="D246" s="2" t="str">
        <f>'2 Diag Ordering list'!K212</f>
        <v>General Cargo</v>
      </c>
      <c r="E246" s="2">
        <f>'2 Diag Ordering list'!G212*'2 Diag Ordering list'!P212</f>
        <v>0</v>
      </c>
      <c r="F246" s="2">
        <f>'2 Diag Ordering list'!G212*'2 Diag Ordering list'!L212</f>
        <v>0</v>
      </c>
      <c r="G246" s="2">
        <f>'2 Diag Ordering list'!G212*'2 Diag Ordering list'!H212</f>
        <v>0</v>
      </c>
    </row>
    <row r="247" spans="1:7">
      <c r="A247" s="2">
        <f>'2 Diag Ordering list'!A213</f>
        <v>106554</v>
      </c>
      <c r="B247" s="2" t="str">
        <f>'2 Diag Ordering list'!F213</f>
        <v>TTM</v>
      </c>
      <c r="C247" s="2">
        <f>'2 Diag Ordering list'!G213</f>
        <v>0</v>
      </c>
      <c r="D247" s="2" t="str">
        <f>'2 Diag Ordering list'!K213</f>
        <v>General Cargo</v>
      </c>
      <c r="E247" s="2">
        <f>'2 Diag Ordering list'!G213*'2 Diag Ordering list'!P213</f>
        <v>0</v>
      </c>
      <c r="F247" s="2">
        <f>'2 Diag Ordering list'!G213*'2 Diag Ordering list'!L213</f>
        <v>0</v>
      </c>
      <c r="G247" s="2">
        <f>'2 Diag Ordering list'!G213*'2 Diag Ordering list'!H213</f>
        <v>0</v>
      </c>
    </row>
    <row r="248" spans="1:7">
      <c r="A248" s="2">
        <f>'2 Diag Ordering list'!A214</f>
        <v>106555</v>
      </c>
      <c r="B248" s="2" t="str">
        <f>'2 Diag Ordering list'!F214</f>
        <v>TTM</v>
      </c>
      <c r="C248" s="2">
        <f>'2 Diag Ordering list'!G214</f>
        <v>0</v>
      </c>
      <c r="D248" s="2" t="str">
        <f>'2 Diag Ordering list'!K214</f>
        <v>General Cargo</v>
      </c>
      <c r="E248" s="2">
        <f>'2 Diag Ordering list'!G214*'2 Diag Ordering list'!P214</f>
        <v>0</v>
      </c>
      <c r="F248" s="2">
        <f>'2 Diag Ordering list'!G214*'2 Diag Ordering list'!L214</f>
        <v>0</v>
      </c>
      <c r="G248" s="2">
        <f>'2 Diag Ordering list'!G214*'2 Diag Ordering list'!H214</f>
        <v>0</v>
      </c>
    </row>
    <row r="249" spans="1:7">
      <c r="A249" s="2">
        <f>'2 Diag Ordering list'!A215</f>
        <v>106388</v>
      </c>
      <c r="B249" s="2" t="str">
        <f>'2 Diag Ordering list'!F215</f>
        <v>TTM</v>
      </c>
      <c r="C249" s="2">
        <f>'2 Diag Ordering list'!G215</f>
        <v>0</v>
      </c>
      <c r="D249" s="2" t="str">
        <f>'2 Diag Ordering list'!K215</f>
        <v>General Cargo</v>
      </c>
      <c r="E249" s="2">
        <f>'2 Diag Ordering list'!G215*'2 Diag Ordering list'!P215</f>
        <v>0</v>
      </c>
      <c r="F249" s="2">
        <f>'2 Diag Ordering list'!G215*'2 Diag Ordering list'!L215</f>
        <v>0</v>
      </c>
      <c r="G249" s="2">
        <f>'2 Diag Ordering list'!G215*'2 Diag Ordering list'!H215</f>
        <v>0</v>
      </c>
    </row>
    <row r="250" spans="1:7">
      <c r="A250" s="2">
        <f>'2 Diag Ordering list'!A216</f>
        <v>106389</v>
      </c>
      <c r="B250" s="2" t="str">
        <f>'2 Diag Ordering list'!F216</f>
        <v>TTM</v>
      </c>
      <c r="C250" s="2">
        <f>'2 Diag Ordering list'!G216</f>
        <v>0</v>
      </c>
      <c r="D250" s="2" t="str">
        <f>'2 Diag Ordering list'!K216</f>
        <v>General Cargo</v>
      </c>
      <c r="E250" s="2">
        <f>'2 Diag Ordering list'!G216*'2 Diag Ordering list'!P216</f>
        <v>0</v>
      </c>
      <c r="F250" s="2">
        <f>'2 Diag Ordering list'!G216*'2 Diag Ordering list'!L216</f>
        <v>0</v>
      </c>
      <c r="G250" s="2">
        <f>'2 Diag Ordering list'!G216*'2 Diag Ordering list'!H216</f>
        <v>0</v>
      </c>
    </row>
    <row r="251" spans="1:7">
      <c r="A251" s="2">
        <f>'2 Diag Ordering list'!A217</f>
        <v>106390</v>
      </c>
      <c r="B251" s="2" t="str">
        <f>'2 Diag Ordering list'!F217</f>
        <v>TTM</v>
      </c>
      <c r="C251" s="2">
        <f>'2 Diag Ordering list'!G217</f>
        <v>0</v>
      </c>
      <c r="D251" s="2" t="str">
        <f>'2 Diag Ordering list'!K217</f>
        <v>General Cargo</v>
      </c>
      <c r="E251" s="2">
        <f>'2 Diag Ordering list'!G217*'2 Diag Ordering list'!P217</f>
        <v>0</v>
      </c>
      <c r="F251" s="2">
        <f>'2 Diag Ordering list'!G217*'2 Diag Ordering list'!L217</f>
        <v>0</v>
      </c>
      <c r="G251" s="2">
        <f>'2 Diag Ordering list'!G217*'2 Diag Ordering list'!H217</f>
        <v>0</v>
      </c>
    </row>
    <row r="252" spans="1:7">
      <c r="A252" s="2">
        <f>'2 Diag Ordering list'!A218</f>
        <v>106061</v>
      </c>
      <c r="B252" s="2" t="str">
        <f>'2 Diag Ordering list'!F218</f>
        <v>TTM</v>
      </c>
      <c r="C252" s="2">
        <f>'2 Diag Ordering list'!G218</f>
        <v>0</v>
      </c>
      <c r="D252" s="2" t="str">
        <f>'2 Diag Ordering list'!K218</f>
        <v>General Cargo</v>
      </c>
      <c r="E252" s="2">
        <f>'2 Diag Ordering list'!G218*'2 Diag Ordering list'!P218</f>
        <v>0</v>
      </c>
      <c r="F252" s="2">
        <f>'2 Diag Ordering list'!G218*'2 Diag Ordering list'!L218</f>
        <v>0</v>
      </c>
      <c r="G252" s="2">
        <f>'2 Diag Ordering list'!G218*'2 Diag Ordering list'!H218</f>
        <v>0</v>
      </c>
    </row>
    <row r="253" spans="1:7">
      <c r="A253" s="2">
        <f>'2 Diag Ordering list'!A219</f>
        <v>106396</v>
      </c>
      <c r="B253" s="2" t="str">
        <f>'2 Diag Ordering list'!F219</f>
        <v>TTM</v>
      </c>
      <c r="C253" s="2">
        <f>'2 Diag Ordering list'!G219</f>
        <v>0</v>
      </c>
      <c r="D253" s="2" t="str">
        <f>'2 Diag Ordering list'!K219</f>
        <v>General Cargo</v>
      </c>
      <c r="E253" s="2">
        <f>'2 Diag Ordering list'!G219*'2 Diag Ordering list'!P219</f>
        <v>0</v>
      </c>
      <c r="F253" s="2">
        <f>'2 Diag Ordering list'!G219*'2 Diag Ordering list'!L219</f>
        <v>0</v>
      </c>
      <c r="G253" s="2">
        <f>'2 Diag Ordering list'!G219*'2 Diag Ordering list'!H219</f>
        <v>0</v>
      </c>
    </row>
    <row r="254" spans="1:7">
      <c r="A254" s="2">
        <f>'2 Diag Ordering list'!A220</f>
        <v>106398</v>
      </c>
      <c r="B254" s="2" t="str">
        <f>'2 Diag Ordering list'!F220</f>
        <v>TTM</v>
      </c>
      <c r="C254" s="2">
        <f>'2 Diag Ordering list'!G220</f>
        <v>0</v>
      </c>
      <c r="D254" s="2" t="str">
        <f>'2 Diag Ordering list'!K220</f>
        <v>General Cargo</v>
      </c>
      <c r="E254" s="2">
        <f>'2 Diag Ordering list'!G220*'2 Diag Ordering list'!P220</f>
        <v>0</v>
      </c>
      <c r="F254" s="2">
        <f>'2 Diag Ordering list'!G220*'2 Diag Ordering list'!L220</f>
        <v>0</v>
      </c>
      <c r="G254" s="2">
        <f>'2 Diag Ordering list'!G220*'2 Diag Ordering list'!H220</f>
        <v>0</v>
      </c>
    </row>
    <row r="255" spans="1:7">
      <c r="A255" s="2">
        <f>'2 Diag Ordering list'!A221</f>
        <v>106412</v>
      </c>
      <c r="B255" s="2" t="str">
        <f>'2 Diag Ordering list'!F221</f>
        <v>TTM</v>
      </c>
      <c r="C255" s="2">
        <f>'2 Diag Ordering list'!G221</f>
        <v>0</v>
      </c>
      <c r="D255" s="2" t="str">
        <f>'2 Diag Ordering list'!K221</f>
        <v>General Cargo</v>
      </c>
      <c r="E255" s="2">
        <f>'2 Diag Ordering list'!G221*'2 Diag Ordering list'!P221</f>
        <v>0</v>
      </c>
      <c r="F255" s="2">
        <f>'2 Diag Ordering list'!G221*'2 Diag Ordering list'!L221</f>
        <v>0</v>
      </c>
      <c r="G255" s="2">
        <f>'2 Diag Ordering list'!G221*'2 Diag Ordering list'!H221</f>
        <v>0</v>
      </c>
    </row>
    <row r="256" spans="1:7">
      <c r="A256" s="2">
        <f>'2 Diag Ordering list'!A222</f>
        <v>106068</v>
      </c>
      <c r="B256" s="2" t="str">
        <f>'2 Diag Ordering list'!F222</f>
        <v>TTM</v>
      </c>
      <c r="C256" s="2">
        <f>'2 Diag Ordering list'!G222</f>
        <v>0</v>
      </c>
      <c r="D256" s="2" t="str">
        <f>'2 Diag Ordering list'!K222</f>
        <v>General Cargo</v>
      </c>
      <c r="E256" s="2">
        <f>'2 Diag Ordering list'!G222*'2 Diag Ordering list'!P222</f>
        <v>0</v>
      </c>
      <c r="F256" s="2">
        <f>'2 Diag Ordering list'!G222*'2 Diag Ordering list'!L222</f>
        <v>0</v>
      </c>
      <c r="G256" s="2">
        <f>'2 Diag Ordering list'!G222*'2 Diag Ordering list'!H222</f>
        <v>0</v>
      </c>
    </row>
    <row r="257" spans="1:7">
      <c r="A257" s="2">
        <f>'2 Diag Ordering list'!A223</f>
        <v>106446</v>
      </c>
      <c r="B257" s="2" t="str">
        <f>'2 Diag Ordering list'!F223</f>
        <v>TTM</v>
      </c>
      <c r="C257" s="2">
        <f>'2 Diag Ordering list'!G223</f>
        <v>0</v>
      </c>
      <c r="D257" s="2" t="str">
        <f>'2 Diag Ordering list'!K223</f>
        <v>General Cargo</v>
      </c>
      <c r="E257" s="2">
        <f>'2 Diag Ordering list'!G223*'2 Diag Ordering list'!P223</f>
        <v>0</v>
      </c>
      <c r="F257" s="2">
        <f>'2 Diag Ordering list'!G223*'2 Diag Ordering list'!L223</f>
        <v>0</v>
      </c>
      <c r="G257" s="2">
        <f>'2 Diag Ordering list'!G223*'2 Diag Ordering list'!H223</f>
        <v>0</v>
      </c>
    </row>
    <row r="258" spans="1:7">
      <c r="A258" s="2">
        <f>'2 Diag Ordering list'!A224</f>
        <v>106384</v>
      </c>
      <c r="B258" s="2" t="str">
        <f>'2 Diag Ordering list'!F224</f>
        <v>TTM</v>
      </c>
      <c r="C258" s="2">
        <f>'2 Diag Ordering list'!G224</f>
        <v>0</v>
      </c>
      <c r="D258" s="2" t="str">
        <f>'2 Diag Ordering list'!K224</f>
        <v>General Cargo</v>
      </c>
      <c r="E258" s="2">
        <f>'2 Diag Ordering list'!G224*'2 Diag Ordering list'!P224</f>
        <v>0</v>
      </c>
      <c r="F258" s="2">
        <f>'2 Diag Ordering list'!G224*'2 Diag Ordering list'!L224</f>
        <v>0</v>
      </c>
      <c r="G258" s="2">
        <f>'2 Diag Ordering list'!G224*'2 Diag Ordering list'!H224</f>
        <v>0</v>
      </c>
    </row>
    <row r="259" spans="1:7">
      <c r="A259" s="2">
        <f>'2 Diag Ordering list'!A225</f>
        <v>106340</v>
      </c>
      <c r="B259" s="2" t="str">
        <f>'2 Diag Ordering list'!F225</f>
        <v>TTM</v>
      </c>
      <c r="C259" s="2">
        <f>'2 Diag Ordering list'!G225</f>
        <v>0</v>
      </c>
      <c r="D259" s="2" t="str">
        <f>'2 Diag Ordering list'!K225</f>
        <v>General Cargo</v>
      </c>
      <c r="E259" s="2">
        <f>'2 Diag Ordering list'!G225*'2 Diag Ordering list'!P225</f>
        <v>0</v>
      </c>
      <c r="F259" s="2">
        <f>'2 Diag Ordering list'!G225*'2 Diag Ordering list'!L225</f>
        <v>0</v>
      </c>
      <c r="G259" s="2">
        <f>'2 Diag Ordering list'!G225*'2 Diag Ordering list'!H225</f>
        <v>0</v>
      </c>
    </row>
    <row r="260" spans="1:7">
      <c r="A260" s="2" t="str">
        <f>'2 Diag Ordering list'!A226</f>
        <v xml:space="preserve">	106741</v>
      </c>
      <c r="B260" s="2" t="str">
        <f>'2 Diag Ordering list'!F226</f>
        <v>TTM</v>
      </c>
      <c r="C260" s="2">
        <f>'2 Diag Ordering list'!G226</f>
        <v>0</v>
      </c>
      <c r="D260" s="2" t="str">
        <f>'2 Diag Ordering list'!K226</f>
        <v>General Cargo</v>
      </c>
      <c r="E260" s="2">
        <f>'2 Diag Ordering list'!G226*'2 Diag Ordering list'!P226</f>
        <v>0</v>
      </c>
      <c r="F260" s="2">
        <f>'2 Diag Ordering list'!G226*'2 Diag Ordering list'!L226</f>
        <v>0</v>
      </c>
      <c r="G260" s="2">
        <f>'2 Diag Ordering list'!G226*'2 Diag Ordering list'!H226</f>
        <v>0</v>
      </c>
    </row>
    <row r="261" spans="1:7">
      <c r="A261" s="2" t="str">
        <f>'2 Diag Ordering list'!A227</f>
        <v>1.4.6 BD MAX equipment</v>
      </c>
      <c r="B261" s="2">
        <f>'2 Diag Ordering list'!F227</f>
        <v>0</v>
      </c>
      <c r="C261" s="2">
        <f>'2 Diag Ordering list'!G227</f>
        <v>0</v>
      </c>
      <c r="D261" s="2">
        <f>'2 Diag Ordering list'!K227</f>
        <v>0</v>
      </c>
      <c r="E261" s="2">
        <f>'2 Diag Ordering list'!G227*'2 Diag Ordering list'!P227</f>
        <v>0</v>
      </c>
      <c r="F261" s="2">
        <f>'2 Diag Ordering list'!G227*'2 Diag Ordering list'!L227</f>
        <v>0</v>
      </c>
      <c r="G261" s="2">
        <f>'2 Diag Ordering list'!G227*'2 Diag Ordering list'!H227</f>
        <v>0</v>
      </c>
    </row>
    <row r="262" spans="1:7">
      <c r="A262" s="2">
        <f>'2 Diag Ordering list'!A228</f>
        <v>106919</v>
      </c>
      <c r="B262" s="2" t="str">
        <f>'2 Diag Ordering list'!F228</f>
        <v>BD International</v>
      </c>
      <c r="C262" s="2">
        <f>'2 Diag Ordering list'!G228</f>
        <v>0</v>
      </c>
      <c r="D262" s="2" t="str">
        <f>'2 Diag Ordering list'!K228</f>
        <v>General Cargo - large</v>
      </c>
      <c r="E262" s="2">
        <f>'2 Diag Ordering list'!G228*'2 Diag Ordering list'!P228</f>
        <v>0</v>
      </c>
      <c r="F262" s="2">
        <f>'2 Diag Ordering list'!G228*'2 Diag Ordering list'!L228</f>
        <v>0</v>
      </c>
      <c r="G262" s="2">
        <f>'2 Diag Ordering list'!G228*'2 Diag Ordering list'!H228</f>
        <v>0</v>
      </c>
    </row>
    <row r="263" spans="1:7">
      <c r="A263" s="2">
        <f>'2 Diag Ordering list'!A229</f>
        <v>106920</v>
      </c>
      <c r="B263" s="2" t="str">
        <f>'2 Diag Ordering list'!F229</f>
        <v>BD International</v>
      </c>
      <c r="C263" s="2">
        <f>'2 Diag Ordering list'!G229</f>
        <v>0</v>
      </c>
      <c r="D263" s="2" t="str">
        <f>'2 Diag Ordering list'!K229</f>
        <v>Service</v>
      </c>
      <c r="E263" s="2" t="e">
        <f>'2 Diag Ordering list'!G229*'2 Diag Ordering list'!P229</f>
        <v>#VALUE!</v>
      </c>
      <c r="F263" s="2" t="e">
        <f>'2 Diag Ordering list'!G229*'2 Diag Ordering list'!L229</f>
        <v>#VALUE!</v>
      </c>
      <c r="G263" s="2">
        <f>'2 Diag Ordering list'!G229*'2 Diag Ordering list'!H229</f>
        <v>0</v>
      </c>
    </row>
    <row r="264" spans="1:7">
      <c r="A264" s="2" t="str">
        <f>'2 Diag Ordering list'!A230</f>
        <v>1.4.7 BD MAX reagents</v>
      </c>
      <c r="B264" s="2">
        <f>'2 Diag Ordering list'!F230</f>
        <v>0</v>
      </c>
      <c r="C264" s="2">
        <f>'2 Diag Ordering list'!G230</f>
        <v>0</v>
      </c>
      <c r="D264" s="2">
        <f>'2 Diag Ordering list'!K230</f>
        <v>0</v>
      </c>
      <c r="E264" s="2">
        <f>'2 Diag Ordering list'!G230*'2 Diag Ordering list'!P230</f>
        <v>0</v>
      </c>
      <c r="F264" s="2">
        <f>'2 Diag Ordering list'!G230*'2 Diag Ordering list'!L230</f>
        <v>0</v>
      </c>
      <c r="G264" s="2">
        <f>'2 Diag Ordering list'!G230*'2 Diag Ordering list'!H230</f>
        <v>0</v>
      </c>
    </row>
    <row r="265" spans="1:7">
      <c r="A265" s="2">
        <f>'2 Diag Ordering list'!A231</f>
        <v>106921</v>
      </c>
      <c r="B265" s="2" t="str">
        <f>'2 Diag Ordering list'!F231</f>
        <v>BD International</v>
      </c>
      <c r="C265" s="2">
        <f>'2 Diag Ordering list'!G231</f>
        <v>0</v>
      </c>
      <c r="D265" s="2" t="str">
        <f>'2 Diag Ordering list'!K231</f>
        <v>General Cargo</v>
      </c>
      <c r="E265" s="2">
        <f>'2 Diag Ordering list'!G231*'2 Diag Ordering list'!P231</f>
        <v>0</v>
      </c>
      <c r="F265" s="2">
        <f>'2 Diag Ordering list'!G231*'2 Diag Ordering list'!L231</f>
        <v>0</v>
      </c>
      <c r="G265" s="2">
        <f>'2 Diag Ordering list'!G231*'2 Diag Ordering list'!H231</f>
        <v>0</v>
      </c>
    </row>
    <row r="266" spans="1:7">
      <c r="A266" s="2">
        <f>'2 Diag Ordering list'!A232</f>
        <v>106922</v>
      </c>
      <c r="B266" s="2" t="str">
        <f>'2 Diag Ordering list'!F232</f>
        <v>BD International</v>
      </c>
      <c r="C266" s="2">
        <f>'2 Diag Ordering list'!G232</f>
        <v>0</v>
      </c>
      <c r="D266" s="2" t="str">
        <f>'2 Diag Ordering list'!K232</f>
        <v>Dangerous cargo
UN1824 Class 8; PG II</v>
      </c>
      <c r="E266" s="2">
        <f>'2 Diag Ordering list'!G232*'2 Diag Ordering list'!P232</f>
        <v>0</v>
      </c>
      <c r="F266" s="2">
        <f>'2 Diag Ordering list'!G232*'2 Diag Ordering list'!L232</f>
        <v>0</v>
      </c>
      <c r="G266" s="2">
        <f>'2 Diag Ordering list'!G232*'2 Diag Ordering list'!H232</f>
        <v>0</v>
      </c>
    </row>
    <row r="267" spans="1:7">
      <c r="A267" s="2">
        <f>'2 Diag Ordering list'!A233</f>
        <v>106978</v>
      </c>
      <c r="B267" s="2" t="str">
        <f>'2 Diag Ordering list'!F233</f>
        <v>BD International</v>
      </c>
      <c r="C267" s="2">
        <f>'2 Diag Ordering list'!G233</f>
        <v>0</v>
      </c>
      <c r="D267" s="2" t="str">
        <f>'2 Diag Ordering list'!K233</f>
        <v>General Cargo</v>
      </c>
      <c r="E267" s="2">
        <f>'2 Diag Ordering list'!G233*'2 Diag Ordering list'!P233</f>
        <v>0</v>
      </c>
      <c r="F267" s="2">
        <f>'2 Diag Ordering list'!G233*'2 Diag Ordering list'!L233</f>
        <v>0</v>
      </c>
      <c r="G267" s="2">
        <f>'2 Diag Ordering list'!G233*'2 Diag Ordering list'!H233</f>
        <v>0</v>
      </c>
    </row>
    <row r="268" spans="1:7">
      <c r="A268" s="2" t="str">
        <f>'2 Diag Ordering list'!A234</f>
        <v>1.4.8 BD MAX Consumables</v>
      </c>
      <c r="B268" s="2">
        <f>'2 Diag Ordering list'!F234</f>
        <v>0</v>
      </c>
      <c r="C268" s="2">
        <f>'2 Diag Ordering list'!G234</f>
        <v>0</v>
      </c>
      <c r="D268" s="2">
        <f>'2 Diag Ordering list'!K234</f>
        <v>0</v>
      </c>
      <c r="E268" s="2">
        <f>'2 Diag Ordering list'!G234*'2 Diag Ordering list'!P234</f>
        <v>0</v>
      </c>
      <c r="F268" s="2">
        <f>'2 Diag Ordering list'!G234*'2 Diag Ordering list'!L234</f>
        <v>0</v>
      </c>
      <c r="G268" s="2">
        <f>'2 Diag Ordering list'!G234*'2 Diag Ordering list'!H234</f>
        <v>0</v>
      </c>
    </row>
    <row r="269" spans="1:7">
      <c r="A269" s="2">
        <f>'2 Diag Ordering list'!A235</f>
        <v>106923</v>
      </c>
      <c r="B269" s="2" t="str">
        <f>'2 Diag Ordering list'!F235</f>
        <v>BD International</v>
      </c>
      <c r="C269" s="2">
        <f>'2 Diag Ordering list'!G235</f>
        <v>0</v>
      </c>
      <c r="D269" s="2" t="str">
        <f>'2 Diag Ordering list'!K235</f>
        <v>General Cargo</v>
      </c>
      <c r="E269" s="2">
        <f>'2 Diag Ordering list'!G235*'2 Diag Ordering list'!P235</f>
        <v>0</v>
      </c>
      <c r="F269" s="2">
        <f>'2 Diag Ordering list'!G235*'2 Diag Ordering list'!L235</f>
        <v>0</v>
      </c>
      <c r="G269" s="2">
        <f>'2 Diag Ordering list'!G235*'2 Diag Ordering list'!H235</f>
        <v>0</v>
      </c>
    </row>
    <row r="270" spans="1:7">
      <c r="A270" s="2">
        <f>'2 Diag Ordering list'!A236</f>
        <v>106925</v>
      </c>
      <c r="B270" s="2" t="str">
        <f>'2 Diag Ordering list'!F236</f>
        <v>BD International</v>
      </c>
      <c r="C270" s="2">
        <f>'2 Diag Ordering list'!G236</f>
        <v>0</v>
      </c>
      <c r="D270" s="2" t="str">
        <f>'2 Diag Ordering list'!K236</f>
        <v>General Cargo</v>
      </c>
      <c r="E270" s="2">
        <f>'2 Diag Ordering list'!G236*'2 Diag Ordering list'!P236</f>
        <v>0</v>
      </c>
      <c r="F270" s="2">
        <f>'2 Diag Ordering list'!G236*'2 Diag Ordering list'!L236</f>
        <v>0</v>
      </c>
      <c r="G270" s="2">
        <f>'2 Diag Ordering list'!G236*'2 Diag Ordering list'!H236</f>
        <v>0</v>
      </c>
    </row>
    <row r="271" spans="1:7">
      <c r="A271" s="2">
        <f>'2 Diag Ordering list'!A237</f>
        <v>106926</v>
      </c>
      <c r="B271" s="2" t="str">
        <f>'2 Diag Ordering list'!F237</f>
        <v>BD International</v>
      </c>
      <c r="C271" s="2">
        <f>'2 Diag Ordering list'!G237</f>
        <v>0</v>
      </c>
      <c r="D271" s="2" t="str">
        <f>'2 Diag Ordering list'!K237</f>
        <v>General Cargo</v>
      </c>
      <c r="E271" s="2">
        <f>'2 Diag Ordering list'!G237*'2 Diag Ordering list'!P237</f>
        <v>0</v>
      </c>
      <c r="F271" s="2">
        <f>'2 Diag Ordering list'!G237*'2 Diag Ordering list'!L237</f>
        <v>0</v>
      </c>
      <c r="G271" s="2">
        <f>'2 Diag Ordering list'!G237*'2 Diag Ordering list'!H237</f>
        <v>0</v>
      </c>
    </row>
    <row r="272" spans="1:7">
      <c r="A272" s="2">
        <f>'2 Diag Ordering list'!A238</f>
        <v>106927</v>
      </c>
      <c r="B272" s="2" t="str">
        <f>'2 Diag Ordering list'!F238</f>
        <v>BD International</v>
      </c>
      <c r="C272" s="2">
        <f>'2 Diag Ordering list'!G238</f>
        <v>0</v>
      </c>
      <c r="D272" s="2" t="str">
        <f>'2 Diag Ordering list'!K238</f>
        <v>General Cargo</v>
      </c>
      <c r="E272" s="2">
        <f>'2 Diag Ordering list'!G238*'2 Diag Ordering list'!P238</f>
        <v>0</v>
      </c>
      <c r="F272" s="2">
        <f>'2 Diag Ordering list'!G238*'2 Diag Ordering list'!L238</f>
        <v>0</v>
      </c>
      <c r="G272" s="2">
        <f>'2 Diag Ordering list'!G238*'2 Diag Ordering list'!H238</f>
        <v>0</v>
      </c>
    </row>
    <row r="273" spans="1:7">
      <c r="A273" s="2">
        <f>'2 Diag Ordering list'!A239</f>
        <v>106928</v>
      </c>
      <c r="B273" s="2" t="str">
        <f>'2 Diag Ordering list'!F239</f>
        <v>BD International</v>
      </c>
      <c r="C273" s="2">
        <f>'2 Diag Ordering list'!G239</f>
        <v>0</v>
      </c>
      <c r="D273" s="2" t="str">
        <f>'2 Diag Ordering list'!K239</f>
        <v>General Cargo</v>
      </c>
      <c r="E273" s="2">
        <f>'2 Diag Ordering list'!G239*'2 Diag Ordering list'!P239</f>
        <v>0</v>
      </c>
      <c r="F273" s="2">
        <f>'2 Diag Ordering list'!G239*'2 Diag Ordering list'!L239</f>
        <v>0</v>
      </c>
      <c r="G273" s="2">
        <f>'2 Diag Ordering list'!G239*'2 Diag Ordering list'!H239</f>
        <v>0</v>
      </c>
    </row>
    <row r="274" spans="1:7">
      <c r="A274" s="2">
        <f>'2 Diag Ordering list'!A240</f>
        <v>106929</v>
      </c>
      <c r="B274" s="2" t="str">
        <f>'2 Diag Ordering list'!F240</f>
        <v>BD International</v>
      </c>
      <c r="C274" s="2">
        <f>'2 Diag Ordering list'!G240</f>
        <v>0</v>
      </c>
      <c r="D274" s="2" t="str">
        <f>'2 Diag Ordering list'!K240</f>
        <v>General Cargo</v>
      </c>
      <c r="E274" s="2">
        <f>'2 Diag Ordering list'!G240*'2 Diag Ordering list'!P240</f>
        <v>0</v>
      </c>
      <c r="F274" s="2">
        <f>'2 Diag Ordering list'!G240*'2 Diag Ordering list'!L240</f>
        <v>0</v>
      </c>
      <c r="G274" s="2">
        <f>'2 Diag Ordering list'!G240*'2 Diag Ordering list'!H240</f>
        <v>0</v>
      </c>
    </row>
    <row r="275" spans="1:7">
      <c r="A275" s="2">
        <f>'2 Diag Ordering list'!A241</f>
        <v>106930</v>
      </c>
      <c r="B275" s="2" t="str">
        <f>'2 Diag Ordering list'!F241</f>
        <v>BD International</v>
      </c>
      <c r="C275" s="2">
        <f>'2 Diag Ordering list'!G241</f>
        <v>0</v>
      </c>
      <c r="D275" s="2" t="str">
        <f>'2 Diag Ordering list'!K241</f>
        <v>General Cargo</v>
      </c>
      <c r="E275" s="2">
        <f>'2 Diag Ordering list'!G241*'2 Diag Ordering list'!P241</f>
        <v>0</v>
      </c>
      <c r="F275" s="2">
        <f>'2 Diag Ordering list'!G241*'2 Diag Ordering list'!L241</f>
        <v>0</v>
      </c>
      <c r="G275" s="2">
        <f>'2 Diag Ordering list'!G241*'2 Diag Ordering list'!H241</f>
        <v>0</v>
      </c>
    </row>
    <row r="276" spans="1:7">
      <c r="A276" s="2">
        <f>'2 Diag Ordering list'!A242</f>
        <v>106931</v>
      </c>
      <c r="B276" s="2" t="str">
        <f>'2 Diag Ordering list'!F242</f>
        <v>BD International</v>
      </c>
      <c r="C276" s="2">
        <f>'2 Diag Ordering list'!G242</f>
        <v>0</v>
      </c>
      <c r="D276" s="2" t="str">
        <f>'2 Diag Ordering list'!K242</f>
        <v>General Cargo</v>
      </c>
      <c r="E276" s="2">
        <f>'2 Diag Ordering list'!G242*'2 Diag Ordering list'!P242</f>
        <v>0</v>
      </c>
      <c r="F276" s="2">
        <f>'2 Diag Ordering list'!G242*'2 Diag Ordering list'!L242</f>
        <v>0</v>
      </c>
      <c r="G276" s="2">
        <f>'2 Diag Ordering list'!G242*'2 Diag Ordering list'!H242</f>
        <v>0</v>
      </c>
    </row>
    <row r="277" spans="1:7">
      <c r="A277" s="2">
        <f>'2 Diag Ordering list'!A243</f>
        <v>106932</v>
      </c>
      <c r="B277" s="2" t="str">
        <f>'2 Diag Ordering list'!F243</f>
        <v>BD International</v>
      </c>
      <c r="C277" s="2">
        <f>'2 Diag Ordering list'!G243</f>
        <v>0</v>
      </c>
      <c r="D277" s="2" t="str">
        <f>'2 Diag Ordering list'!K243</f>
        <v>General Cargo</v>
      </c>
      <c r="E277" s="2">
        <f>'2 Diag Ordering list'!G243*'2 Diag Ordering list'!P243</f>
        <v>0</v>
      </c>
      <c r="F277" s="2">
        <f>'2 Diag Ordering list'!G243*'2 Diag Ordering list'!L243</f>
        <v>0</v>
      </c>
      <c r="G277" s="2">
        <f>'2 Diag Ordering list'!G243*'2 Diag Ordering list'!H243</f>
        <v>0</v>
      </c>
    </row>
    <row r="278" spans="1:7">
      <c r="A278" s="2">
        <f>'2 Diag Ordering list'!A244</f>
        <v>106685</v>
      </c>
      <c r="B278" s="2" t="str">
        <f>'2 Diag Ordering list'!F244</f>
        <v>BD International</v>
      </c>
      <c r="C278" s="2">
        <f>'2 Diag Ordering list'!G244</f>
        <v>0</v>
      </c>
      <c r="D278" s="2" t="str">
        <f>'2 Diag Ordering list'!K244</f>
        <v>Cool cargo (+2-+8°C)</v>
      </c>
      <c r="E278" s="2">
        <f>'2 Diag Ordering list'!G244*'2 Diag Ordering list'!P244</f>
        <v>0</v>
      </c>
      <c r="F278" s="2">
        <f>'2 Diag Ordering list'!G244*'2 Diag Ordering list'!L244</f>
        <v>0</v>
      </c>
      <c r="G278" s="2">
        <f>'2 Diag Ordering list'!G244*'2 Diag Ordering list'!H244</f>
        <v>0</v>
      </c>
    </row>
    <row r="279" spans="1:7">
      <c r="A279" s="2">
        <f>'2 Diag Ordering list'!A245</f>
        <v>106933</v>
      </c>
      <c r="B279" s="2" t="str">
        <f>'2 Diag Ordering list'!F245</f>
        <v>BD International</v>
      </c>
      <c r="C279" s="2">
        <f>'2 Diag Ordering list'!G245</f>
        <v>0</v>
      </c>
      <c r="D279" s="2" t="str">
        <f>'2 Diag Ordering list'!K245</f>
        <v>General Cargo</v>
      </c>
      <c r="E279" s="2">
        <f>'2 Diag Ordering list'!G245*'2 Diag Ordering list'!P245</f>
        <v>0</v>
      </c>
      <c r="F279" s="2">
        <f>'2 Diag Ordering list'!G245*'2 Diag Ordering list'!L245</f>
        <v>0</v>
      </c>
      <c r="G279" s="2">
        <f>'2 Diag Ordering list'!G245*'2 Diag Ordering list'!H245</f>
        <v>0</v>
      </c>
    </row>
    <row r="280" spans="1:7">
      <c r="A280" s="2" t="str">
        <f>'2 Diag Ordering list'!A246</f>
        <v>1.4.9 Fluorotype equipment</v>
      </c>
      <c r="B280" s="2">
        <f>'2 Diag Ordering list'!F246</f>
        <v>0</v>
      </c>
      <c r="C280" s="2">
        <f>'2 Diag Ordering list'!G246</f>
        <v>0</v>
      </c>
      <c r="D280" s="2">
        <f>'2 Diag Ordering list'!K246</f>
        <v>0</v>
      </c>
      <c r="E280" s="2">
        <f>'2 Diag Ordering list'!G246*'2 Diag Ordering list'!P246</f>
        <v>0</v>
      </c>
      <c r="F280" s="2">
        <f>'2 Diag Ordering list'!G246*'2 Diag Ordering list'!L246</f>
        <v>0</v>
      </c>
      <c r="G280" s="2">
        <f>'2 Diag Ordering list'!G246*'2 Diag Ordering list'!H246</f>
        <v>0</v>
      </c>
    </row>
    <row r="281" spans="1:7">
      <c r="A281" s="2">
        <f>'2 Diag Ordering list'!A247</f>
        <v>106961</v>
      </c>
      <c r="B281" s="2" t="str">
        <f>'2 Diag Ordering list'!F247</f>
        <v>Hain LifeScience GMBH</v>
      </c>
      <c r="C281" s="2">
        <f>'2 Diag Ordering list'!G247</f>
        <v>0</v>
      </c>
      <c r="D281" s="2" t="str">
        <f>'2 Diag Ordering list'!K247</f>
        <v>General Cargo</v>
      </c>
      <c r="E281" s="2">
        <f>'2 Diag Ordering list'!G247*'2 Diag Ordering list'!P247</f>
        <v>0</v>
      </c>
      <c r="F281" s="2">
        <f>'2 Diag Ordering list'!G247*'2 Diag Ordering list'!L247</f>
        <v>0</v>
      </c>
      <c r="G281" s="2">
        <f>'2 Diag Ordering list'!G247*'2 Diag Ordering list'!H247</f>
        <v>0</v>
      </c>
    </row>
    <row r="282" spans="1:7">
      <c r="A282" s="2">
        <f>'2 Diag Ordering list'!A248</f>
        <v>106962</v>
      </c>
      <c r="B282" s="2" t="str">
        <f>'2 Diag Ordering list'!F248</f>
        <v>Hain LifeScience GMBH</v>
      </c>
      <c r="C282" s="2">
        <f>'2 Diag Ordering list'!G248</f>
        <v>0</v>
      </c>
      <c r="D282" s="2" t="str">
        <f>'2 Diag Ordering list'!K248</f>
        <v>General Cargo</v>
      </c>
      <c r="E282" s="2">
        <f>'2 Diag Ordering list'!G248*'2 Diag Ordering list'!P248</f>
        <v>0</v>
      </c>
      <c r="F282" s="2">
        <f>'2 Diag Ordering list'!G248*'2 Diag Ordering list'!L248</f>
        <v>0</v>
      </c>
      <c r="G282" s="2">
        <f>'2 Diag Ordering list'!G248*'2 Diag Ordering list'!H248</f>
        <v>0</v>
      </c>
    </row>
    <row r="283" spans="1:7">
      <c r="A283" s="2">
        <f>'2 Diag Ordering list'!A249</f>
        <v>106963</v>
      </c>
      <c r="B283" s="2" t="str">
        <f>'2 Diag Ordering list'!F249</f>
        <v>Hain LifeScience GMBH</v>
      </c>
      <c r="C283" s="2">
        <f>'2 Diag Ordering list'!G249</f>
        <v>0</v>
      </c>
      <c r="D283" s="2" t="str">
        <f>'2 Diag Ordering list'!K249</f>
        <v>General Cargo</v>
      </c>
      <c r="E283" s="2">
        <f>'2 Diag Ordering list'!G249*'2 Diag Ordering list'!P249</f>
        <v>0</v>
      </c>
      <c r="F283" s="2">
        <f>'2 Diag Ordering list'!G249*'2 Diag Ordering list'!L249</f>
        <v>0</v>
      </c>
      <c r="G283" s="2">
        <f>'2 Diag Ordering list'!G249*'2 Diag Ordering list'!H249</f>
        <v>0</v>
      </c>
    </row>
    <row r="284" spans="1:7">
      <c r="A284" s="2">
        <f>'2 Diag Ordering list'!A250</f>
        <v>106964</v>
      </c>
      <c r="B284" s="2" t="str">
        <f>'2 Diag Ordering list'!F250</f>
        <v>Hain LifeScience GMBH</v>
      </c>
      <c r="C284" s="2">
        <f>'2 Diag Ordering list'!G250</f>
        <v>0</v>
      </c>
      <c r="D284" s="2" t="str">
        <f>'2 Diag Ordering list'!K250</f>
        <v>General Cargo</v>
      </c>
      <c r="E284" s="2">
        <f>'2 Diag Ordering list'!G250*'2 Diag Ordering list'!P250</f>
        <v>0</v>
      </c>
      <c r="F284" s="2">
        <f>'2 Diag Ordering list'!G250*'2 Diag Ordering list'!L250</f>
        <v>0</v>
      </c>
      <c r="G284" s="2">
        <f>'2 Diag Ordering list'!G250*'2 Diag Ordering list'!H250</f>
        <v>0</v>
      </c>
    </row>
    <row r="285" spans="1:7">
      <c r="A285" s="2">
        <f>'2 Diag Ordering list'!A251</f>
        <v>106965</v>
      </c>
      <c r="B285" s="2" t="str">
        <f>'2 Diag Ordering list'!F251</f>
        <v>Hain LifeScience GMBH</v>
      </c>
      <c r="C285" s="2">
        <f>'2 Diag Ordering list'!G251</f>
        <v>0</v>
      </c>
      <c r="D285" s="2" t="str">
        <f>'2 Diag Ordering list'!K251</f>
        <v>General Cargo</v>
      </c>
      <c r="E285" s="2">
        <f>'2 Diag Ordering list'!G251*'2 Diag Ordering list'!P251</f>
        <v>0</v>
      </c>
      <c r="F285" s="2">
        <f>'2 Diag Ordering list'!G251*'2 Diag Ordering list'!L251</f>
        <v>0</v>
      </c>
      <c r="G285" s="2">
        <f>'2 Diag Ordering list'!G251*'2 Diag Ordering list'!H251</f>
        <v>0</v>
      </c>
    </row>
    <row r="286" spans="1:7">
      <c r="A286" s="2" t="str">
        <f>'2 Diag Ordering list'!A252</f>
        <v>1.4.10 Fluorotype reagents</v>
      </c>
      <c r="B286" s="2">
        <f>'2 Diag Ordering list'!F252</f>
        <v>0</v>
      </c>
      <c r="C286" s="2">
        <f>'2 Diag Ordering list'!G252</f>
        <v>0</v>
      </c>
      <c r="D286" s="2">
        <f>'2 Diag Ordering list'!K252</f>
        <v>0</v>
      </c>
      <c r="E286" s="2">
        <f>'2 Diag Ordering list'!G252*'2 Diag Ordering list'!P252</f>
        <v>0</v>
      </c>
      <c r="F286" s="2">
        <f>'2 Diag Ordering list'!G252*'2 Diag Ordering list'!L252</f>
        <v>0</v>
      </c>
      <c r="G286" s="2">
        <f>'2 Diag Ordering list'!G252*'2 Diag Ordering list'!H252</f>
        <v>0</v>
      </c>
    </row>
    <row r="287" spans="1:7">
      <c r="A287" s="2">
        <f>'2 Diag Ordering list'!A253</f>
        <v>106966</v>
      </c>
      <c r="B287" s="2" t="str">
        <f>'2 Diag Ordering list'!F253</f>
        <v>Hain LifeScience GMBH</v>
      </c>
      <c r="C287" s="2">
        <f>'2 Diag Ordering list'!G253</f>
        <v>0</v>
      </c>
      <c r="D287" s="2" t="str">
        <f>'2 Diag Ordering list'!K253</f>
        <v>Cool cargo (+2-+8°C)</v>
      </c>
      <c r="E287" s="2">
        <f>'2 Diag Ordering list'!G253*'2 Diag Ordering list'!P253</f>
        <v>0</v>
      </c>
      <c r="F287" s="2">
        <f>'2 Diag Ordering list'!G253*'2 Diag Ordering list'!L253</f>
        <v>0</v>
      </c>
      <c r="G287" s="2">
        <f>'2 Diag Ordering list'!G253*'2 Diag Ordering list'!H253</f>
        <v>0</v>
      </c>
    </row>
    <row r="288" spans="1:7">
      <c r="A288" s="2">
        <f>'2 Diag Ordering list'!A254</f>
        <v>106967</v>
      </c>
      <c r="B288" s="2" t="str">
        <f>'2 Diag Ordering list'!F254</f>
        <v>Hain LifeScience GMBH</v>
      </c>
      <c r="C288" s="2">
        <f>'2 Diag Ordering list'!G254</f>
        <v>0</v>
      </c>
      <c r="D288" s="2" t="str">
        <f>'2 Diag Ordering list'!K254</f>
        <v>General cargo</v>
      </c>
      <c r="E288" s="2">
        <f>'2 Diag Ordering list'!G254*'2 Diag Ordering list'!P254</f>
        <v>0</v>
      </c>
      <c r="F288" s="2">
        <f>'2 Diag Ordering list'!G254*'2 Diag Ordering list'!L254</f>
        <v>0</v>
      </c>
      <c r="G288" s="2">
        <f>'2 Diag Ordering list'!G254*'2 Diag Ordering list'!H254</f>
        <v>0</v>
      </c>
    </row>
    <row r="289" spans="1:7">
      <c r="A289" s="2">
        <f>'2 Diag Ordering list'!A255</f>
        <v>106968</v>
      </c>
      <c r="B289" s="2" t="str">
        <f>'2 Diag Ordering list'!F255</f>
        <v>Hain LifeScience GMBH</v>
      </c>
      <c r="C289" s="2">
        <f>'2 Diag Ordering list'!G255</f>
        <v>0</v>
      </c>
      <c r="D289" s="2" t="str">
        <f>'2 Diag Ordering list'!K255</f>
        <v xml:space="preserve">Dangerous cargo 
UN 3316, class 9; PG II
</v>
      </c>
      <c r="E289" s="2">
        <f>'2 Diag Ordering list'!G255*'2 Diag Ordering list'!P255</f>
        <v>0</v>
      </c>
      <c r="F289" s="2">
        <f>'2 Diag Ordering list'!G255*'2 Diag Ordering list'!L255</f>
        <v>0</v>
      </c>
      <c r="G289" s="2">
        <f>'2 Diag Ordering list'!G255*'2 Diag Ordering list'!H255</f>
        <v>0</v>
      </c>
    </row>
    <row r="290" spans="1:7">
      <c r="A290" s="2">
        <f>'2 Diag Ordering list'!A258</f>
        <v>106985</v>
      </c>
      <c r="B290" s="2" t="str">
        <f>'2 Diag Ordering list'!F258</f>
        <v>Hain LifeScience GMBH</v>
      </c>
      <c r="C290" s="2">
        <f>'2 Diag Ordering list'!G258</f>
        <v>0</v>
      </c>
      <c r="D290" s="2" t="str">
        <f>'2 Diag Ordering list'!K258</f>
        <v xml:space="preserve">	Cool cargo (+2-+8°C)</v>
      </c>
      <c r="E290" s="2">
        <f>'2 Diag Ordering list'!G258*'2 Diag Ordering list'!P258</f>
        <v>0</v>
      </c>
      <c r="F290" s="2">
        <f>'2 Diag Ordering list'!G258*'2 Diag Ordering list'!L258</f>
        <v>0</v>
      </c>
      <c r="G290" s="2">
        <f>'2 Diag Ordering list'!G258*'2 Diag Ordering list'!H258</f>
        <v>0</v>
      </c>
    </row>
    <row r="291" spans="1:7">
      <c r="A291" s="2" t="str">
        <f>'2 Diag Ordering list'!A259</f>
        <v>1.4.11 Fluorotype consumables</v>
      </c>
      <c r="B291" s="2">
        <f>'2 Diag Ordering list'!F259</f>
        <v>0</v>
      </c>
      <c r="C291" s="2">
        <f>'2 Diag Ordering list'!G259</f>
        <v>0</v>
      </c>
      <c r="D291" s="2">
        <f>'2 Diag Ordering list'!K259</f>
        <v>0</v>
      </c>
      <c r="E291" s="2">
        <f>'2 Diag Ordering list'!G259*'2 Diag Ordering list'!P259</f>
        <v>0</v>
      </c>
      <c r="F291" s="2">
        <f>'2 Diag Ordering list'!G259*'2 Diag Ordering list'!L259</f>
        <v>0</v>
      </c>
      <c r="G291" s="2">
        <f>'2 Diag Ordering list'!G259*'2 Diag Ordering list'!H259</f>
        <v>0</v>
      </c>
    </row>
    <row r="292" spans="1:7">
      <c r="A292" s="2">
        <f>'2 Diag Ordering list'!A260</f>
        <v>106970</v>
      </c>
      <c r="B292" s="2" t="str">
        <f>'2 Diag Ordering list'!F260</f>
        <v>Hain LifeScience GMBH</v>
      </c>
      <c r="C292" s="2">
        <f>'2 Diag Ordering list'!G260</f>
        <v>0</v>
      </c>
      <c r="D292" s="2" t="str">
        <f>'2 Diag Ordering list'!K260</f>
        <v>General Cargo</v>
      </c>
      <c r="E292" s="2">
        <f>'2 Diag Ordering list'!G260*'2 Diag Ordering list'!P260</f>
        <v>0</v>
      </c>
      <c r="F292" s="2">
        <f>'2 Diag Ordering list'!G260*'2 Diag Ordering list'!L260</f>
        <v>0</v>
      </c>
      <c r="G292" s="2">
        <f>'2 Diag Ordering list'!G260*'2 Diag Ordering list'!H260</f>
        <v>0</v>
      </c>
    </row>
    <row r="293" spans="1:7">
      <c r="A293" s="2">
        <f>'2 Diag Ordering list'!A261</f>
        <v>106971</v>
      </c>
      <c r="B293" s="2" t="str">
        <f>'2 Diag Ordering list'!F261</f>
        <v>Hain LifeScience GMBH</v>
      </c>
      <c r="C293" s="2">
        <f>'2 Diag Ordering list'!G261</f>
        <v>0</v>
      </c>
      <c r="D293" s="2" t="str">
        <f>'2 Diag Ordering list'!K261</f>
        <v>General Cargo</v>
      </c>
      <c r="E293" s="2">
        <f>'2 Diag Ordering list'!G261*'2 Diag Ordering list'!P261</f>
        <v>0</v>
      </c>
      <c r="F293" s="2">
        <f>'2 Diag Ordering list'!G261*'2 Diag Ordering list'!L261</f>
        <v>0</v>
      </c>
      <c r="G293" s="2">
        <f>'2 Diag Ordering list'!G261*'2 Diag Ordering list'!H261</f>
        <v>0</v>
      </c>
    </row>
    <row r="294" spans="1:7">
      <c r="A294" s="2" t="str">
        <f>'2 Diag Ordering list'!A262</f>
        <v>1.4.12 Fluorotype services</v>
      </c>
      <c r="B294" s="2">
        <f>'2 Diag Ordering list'!F262</f>
        <v>0</v>
      </c>
      <c r="C294" s="2">
        <f>'2 Diag Ordering list'!G262</f>
        <v>0</v>
      </c>
      <c r="D294" s="2">
        <f>'2 Diag Ordering list'!K262</f>
        <v>0</v>
      </c>
      <c r="E294" s="2">
        <f>'2 Diag Ordering list'!G262*'2 Diag Ordering list'!P262</f>
        <v>0</v>
      </c>
      <c r="F294" s="2">
        <f>'2 Diag Ordering list'!G262*'2 Diag Ordering list'!L262</f>
        <v>0</v>
      </c>
      <c r="G294" s="2">
        <f>'2 Diag Ordering list'!G262*'2 Diag Ordering list'!H262</f>
        <v>0</v>
      </c>
    </row>
    <row r="295" spans="1:7">
      <c r="A295" s="2">
        <f>'2 Diag Ordering list'!A263</f>
        <v>106972</v>
      </c>
      <c r="B295" s="2" t="str">
        <f>'2 Diag Ordering list'!F263</f>
        <v>Hain LifeScience GMBH</v>
      </c>
      <c r="C295" s="2">
        <f>'2 Diag Ordering list'!G263</f>
        <v>0</v>
      </c>
      <c r="D295" s="2" t="str">
        <f>'2 Diag Ordering list'!K263</f>
        <v>Service</v>
      </c>
      <c r="E295" s="2" t="e">
        <f>'2 Diag Ordering list'!G263*'2 Diag Ordering list'!P263</f>
        <v>#VALUE!</v>
      </c>
      <c r="F295" s="2" t="e">
        <f>'2 Diag Ordering list'!G263*'2 Diag Ordering list'!L263</f>
        <v>#VALUE!</v>
      </c>
      <c r="G295" s="2">
        <f>'2 Diag Ordering list'!G263*'2 Diag Ordering list'!H263</f>
        <v>0</v>
      </c>
    </row>
    <row r="296" spans="1:7">
      <c r="A296" s="2">
        <f>'2 Diag Ordering list'!A264</f>
        <v>106973</v>
      </c>
      <c r="B296" s="2" t="str">
        <f>'2 Diag Ordering list'!F264</f>
        <v>Hain LifeScience GMBH</v>
      </c>
      <c r="C296" s="2">
        <f>'2 Diag Ordering list'!G264</f>
        <v>0</v>
      </c>
      <c r="D296" s="2" t="str">
        <f>'2 Diag Ordering list'!K264</f>
        <v>Service</v>
      </c>
      <c r="E296" s="2" t="e">
        <f>'2 Diag Ordering list'!G264*'2 Diag Ordering list'!P264</f>
        <v>#VALUE!</v>
      </c>
      <c r="F296" s="2" t="e">
        <f>'2 Diag Ordering list'!G264*'2 Diag Ordering list'!L264</f>
        <v>#VALUE!</v>
      </c>
      <c r="G296" s="2">
        <f>'2 Diag Ordering list'!G264*'2 Diag Ordering list'!H264</f>
        <v>0</v>
      </c>
    </row>
    <row r="297" spans="1:7">
      <c r="A297" s="2">
        <f>'2 Diag Ordering list'!A265</f>
        <v>106974</v>
      </c>
      <c r="B297" s="2" t="str">
        <f>'2 Diag Ordering list'!F265</f>
        <v>Hain LifeScience GMBH</v>
      </c>
      <c r="C297" s="2">
        <f>'2 Diag Ordering list'!G265</f>
        <v>0</v>
      </c>
      <c r="D297" s="2" t="str">
        <f>'2 Diag Ordering list'!K265</f>
        <v>Service</v>
      </c>
      <c r="E297" s="2" t="e">
        <f>'2 Diag Ordering list'!G265*'2 Diag Ordering list'!P265</f>
        <v>#VALUE!</v>
      </c>
      <c r="F297" s="2" t="e">
        <f>'2 Diag Ordering list'!G265*'2 Diag Ordering list'!L265</f>
        <v>#VALUE!</v>
      </c>
      <c r="G297" s="2">
        <f>'2 Diag Ordering list'!G265*'2 Diag Ordering list'!H265</f>
        <v>0</v>
      </c>
    </row>
    <row r="298" spans="1:7">
      <c r="A298" s="2" t="str">
        <f>'2 Diag Ordering list'!A266</f>
        <v>1.5 SPECIMEN CULTURE AND DST</v>
      </c>
      <c r="B298" s="2">
        <f>'2 Diag Ordering list'!F266</f>
        <v>0</v>
      </c>
      <c r="C298" s="2">
        <f>'2 Diag Ordering list'!G266</f>
        <v>0</v>
      </c>
      <c r="D298" s="2">
        <f>'2 Diag Ordering list'!K266</f>
        <v>0</v>
      </c>
      <c r="E298" s="2">
        <f>'2 Diag Ordering list'!G266*'2 Diag Ordering list'!P266</f>
        <v>0</v>
      </c>
      <c r="F298" s="2">
        <f>'2 Diag Ordering list'!G266*'2 Diag Ordering list'!L266</f>
        <v>0</v>
      </c>
      <c r="G298" s="2">
        <f>'2 Diag Ordering list'!G266*'2 Diag Ordering list'!H266</f>
        <v>0</v>
      </c>
    </row>
    <row r="299" spans="1:7">
      <c r="A299" s="2" t="str">
        <f>'2 Diag Ordering list'!A267</f>
        <v>1.5.1 Solid culture equipment</v>
      </c>
      <c r="B299" s="2">
        <f>'2 Diag Ordering list'!F267</f>
        <v>0</v>
      </c>
      <c r="C299" s="2">
        <f>'2 Diag Ordering list'!G267</f>
        <v>0</v>
      </c>
      <c r="D299" s="2">
        <f>'2 Diag Ordering list'!K267</f>
        <v>0</v>
      </c>
      <c r="E299" s="2">
        <f>'2 Diag Ordering list'!G267*'2 Diag Ordering list'!P267</f>
        <v>0</v>
      </c>
      <c r="F299" s="2">
        <f>'2 Diag Ordering list'!G267*'2 Diag Ordering list'!L267</f>
        <v>0</v>
      </c>
      <c r="G299" s="2">
        <f>'2 Diag Ordering list'!G267*'2 Diag Ordering list'!H267</f>
        <v>0</v>
      </c>
    </row>
    <row r="300" spans="1:7">
      <c r="A300" s="2">
        <f>'2 Diag Ordering list'!A268</f>
        <v>106843</v>
      </c>
      <c r="B300" s="2" t="str">
        <f>'2 Diag Ordering list'!F268</f>
        <v>AMEX</v>
      </c>
      <c r="C300" s="2">
        <f>'2 Diag Ordering list'!G268</f>
        <v>0</v>
      </c>
      <c r="D300" s="2" t="str">
        <f>'2 Diag Ordering list'!K268</f>
        <v>General Cargo</v>
      </c>
      <c r="E300" s="2">
        <f>'2 Diag Ordering list'!G268*'2 Diag Ordering list'!P268</f>
        <v>0</v>
      </c>
      <c r="F300" s="2">
        <f>'2 Diag Ordering list'!G268*'2 Diag Ordering list'!L268</f>
        <v>0</v>
      </c>
      <c r="G300" s="2">
        <f>'2 Diag Ordering list'!G268*'2 Diag Ordering list'!H268</f>
        <v>0</v>
      </c>
    </row>
    <row r="301" spans="1:7">
      <c r="A301" s="2">
        <f>'2 Diag Ordering list'!A269</f>
        <v>106844</v>
      </c>
      <c r="B301" s="2" t="str">
        <f>'2 Diag Ordering list'!F269</f>
        <v>AMEX</v>
      </c>
      <c r="C301" s="2">
        <f>'2 Diag Ordering list'!G269</f>
        <v>0</v>
      </c>
      <c r="D301" s="2" t="str">
        <f>'2 Diag Ordering list'!K269</f>
        <v>General Cargo</v>
      </c>
      <c r="E301" s="2">
        <f>'2 Diag Ordering list'!G269*'2 Diag Ordering list'!P269</f>
        <v>0</v>
      </c>
      <c r="F301" s="2">
        <f>'2 Diag Ordering list'!G269*'2 Diag Ordering list'!L269</f>
        <v>0</v>
      </c>
      <c r="G301" s="2">
        <f>'2 Diag Ordering list'!G269*'2 Diag Ordering list'!H269</f>
        <v>0</v>
      </c>
    </row>
    <row r="302" spans="1:7">
      <c r="A302" s="2">
        <f>'2 Diag Ordering list'!A270</f>
        <v>106247</v>
      </c>
      <c r="B302" s="2" t="str">
        <f>'2 Diag Ordering list'!F270</f>
        <v>TTM</v>
      </c>
      <c r="C302" s="2">
        <f>'2 Diag Ordering list'!G270</f>
        <v>0</v>
      </c>
      <c r="D302" s="2" t="str">
        <f>'2 Diag Ordering list'!K270</f>
        <v>General Cargo Large</v>
      </c>
      <c r="E302" s="2">
        <f>'2 Diag Ordering list'!G270*'2 Diag Ordering list'!P270</f>
        <v>0</v>
      </c>
      <c r="F302" s="2">
        <f>'2 Diag Ordering list'!G270*'2 Diag Ordering list'!L270</f>
        <v>0</v>
      </c>
      <c r="G302" s="2">
        <f>'2 Diag Ordering list'!G270*'2 Diag Ordering list'!H270</f>
        <v>0</v>
      </c>
    </row>
    <row r="303" spans="1:7">
      <c r="A303" s="2">
        <f>'2 Diag Ordering list'!A271</f>
        <v>106248</v>
      </c>
      <c r="B303" s="2" t="str">
        <f>'2 Diag Ordering list'!F271</f>
        <v>TTM</v>
      </c>
      <c r="C303" s="2">
        <f>'2 Diag Ordering list'!G271</f>
        <v>0</v>
      </c>
      <c r="D303" s="2" t="str">
        <f>'2 Diag Ordering list'!K271</f>
        <v>General Cargo</v>
      </c>
      <c r="E303" s="2">
        <f>'2 Diag Ordering list'!G271*'2 Diag Ordering list'!P271</f>
        <v>0</v>
      </c>
      <c r="F303" s="2">
        <f>'2 Diag Ordering list'!G271*'2 Diag Ordering list'!L271</f>
        <v>0</v>
      </c>
      <c r="G303" s="2">
        <f>'2 Diag Ordering list'!G271*'2 Diag Ordering list'!H271</f>
        <v>0</v>
      </c>
    </row>
    <row r="304" spans="1:7">
      <c r="A304" s="2" t="str">
        <f>'2 Diag Ordering list'!A272</f>
        <v>1.5.2 Solid culture reagents</v>
      </c>
      <c r="B304" s="2">
        <f>'2 Diag Ordering list'!F272</f>
        <v>0</v>
      </c>
      <c r="C304" s="2">
        <f>'2 Diag Ordering list'!G272</f>
        <v>0</v>
      </c>
      <c r="D304" s="2">
        <f>'2 Diag Ordering list'!K272</f>
        <v>0</v>
      </c>
      <c r="E304" s="2">
        <f>'2 Diag Ordering list'!G272*'2 Diag Ordering list'!P272</f>
        <v>0</v>
      </c>
      <c r="F304" s="2">
        <f>'2 Diag Ordering list'!G272*'2 Diag Ordering list'!L272</f>
        <v>0</v>
      </c>
      <c r="G304" s="2">
        <f>'2 Diag Ordering list'!G272*'2 Diag Ordering list'!H272</f>
        <v>0</v>
      </c>
    </row>
    <row r="305" spans="1:7">
      <c r="A305" s="2">
        <f>'2 Diag Ordering list'!A273</f>
        <v>106038</v>
      </c>
      <c r="B305" s="2" t="str">
        <f>'2 Diag Ordering list'!F273</f>
        <v>BD International</v>
      </c>
      <c r="C305" s="2">
        <f>'2 Diag Ordering list'!G273</f>
        <v>0</v>
      </c>
      <c r="D305" s="2" t="str">
        <f>'2 Diag Ordering list'!K273</f>
        <v>Cool cargo (+2-+8°C)</v>
      </c>
      <c r="E305" s="2">
        <f>'2 Diag Ordering list'!G273*'2 Diag Ordering list'!P273</f>
        <v>0</v>
      </c>
      <c r="F305" s="2">
        <f>'2 Diag Ordering list'!G273*'2 Diag Ordering list'!L273</f>
        <v>0</v>
      </c>
      <c r="G305" s="2">
        <f>'2 Diag Ordering list'!G273*'2 Diag Ordering list'!H273</f>
        <v>0</v>
      </c>
    </row>
    <row r="306" spans="1:7">
      <c r="A306" s="2">
        <f>'2 Diag Ordering list'!A274</f>
        <v>106039</v>
      </c>
      <c r="B306" s="2" t="str">
        <f>'2 Diag Ordering list'!F274</f>
        <v>BD International</v>
      </c>
      <c r="C306" s="2">
        <f>'2 Diag Ordering list'!G274</f>
        <v>0</v>
      </c>
      <c r="D306" s="2" t="str">
        <f>'2 Diag Ordering list'!K274</f>
        <v>Cool cargo (+2-+8°C)</v>
      </c>
      <c r="E306" s="2">
        <f>'2 Diag Ordering list'!G274*'2 Diag Ordering list'!P274</f>
        <v>0</v>
      </c>
      <c r="F306" s="2">
        <f>'2 Diag Ordering list'!G274*'2 Diag Ordering list'!L274</f>
        <v>0</v>
      </c>
      <c r="G306" s="2">
        <f>'2 Diag Ordering list'!G274*'2 Diag Ordering list'!H274</f>
        <v>0</v>
      </c>
    </row>
    <row r="307" spans="1:7">
      <c r="A307" s="2">
        <f>'2 Diag Ordering list'!A275</f>
        <v>106559</v>
      </c>
      <c r="B307" s="2" t="str">
        <f>'2 Diag Ordering list'!F275</f>
        <v>BD International</v>
      </c>
      <c r="C307" s="2">
        <f>'2 Diag Ordering list'!G275</f>
        <v>0</v>
      </c>
      <c r="D307" s="2" t="str">
        <f>'2 Diag Ordering list'!K275</f>
        <v>Cool cargo (+2-+8°C)</v>
      </c>
      <c r="E307" s="2">
        <f>'2 Diag Ordering list'!G275*'2 Diag Ordering list'!P275</f>
        <v>0</v>
      </c>
      <c r="F307" s="2">
        <f>'2 Diag Ordering list'!G275*'2 Diag Ordering list'!L275</f>
        <v>0</v>
      </c>
      <c r="G307" s="2">
        <f>'2 Diag Ordering list'!G275*'2 Diag Ordering list'!H275</f>
        <v>0</v>
      </c>
    </row>
    <row r="308" spans="1:7">
      <c r="A308" s="2">
        <f>'2 Diag Ordering list'!A276</f>
        <v>106614</v>
      </c>
      <c r="B308" s="2" t="str">
        <f>'2 Diag Ordering list'!F276</f>
        <v>BD International</v>
      </c>
      <c r="C308" s="2">
        <f>'2 Diag Ordering list'!G276</f>
        <v>0</v>
      </c>
      <c r="D308" s="2" t="str">
        <f>'2 Diag Ordering list'!K276</f>
        <v>General Cargo</v>
      </c>
      <c r="E308" s="2">
        <f>'2 Diag Ordering list'!G276*'2 Diag Ordering list'!P276</f>
        <v>0</v>
      </c>
      <c r="F308" s="2">
        <f>'2 Diag Ordering list'!G276*'2 Diag Ordering list'!L276</f>
        <v>0</v>
      </c>
      <c r="G308" s="2">
        <f>'2 Diag Ordering list'!G276*'2 Diag Ordering list'!H276</f>
        <v>0</v>
      </c>
    </row>
    <row r="309" spans="1:7">
      <c r="A309" s="2">
        <f>'2 Diag Ordering list'!A277</f>
        <v>106615</v>
      </c>
      <c r="B309" s="2" t="str">
        <f>'2 Diag Ordering list'!F277</f>
        <v>BD International</v>
      </c>
      <c r="C309" s="2">
        <f>'2 Diag Ordering list'!G277</f>
        <v>0</v>
      </c>
      <c r="D309" s="2" t="str">
        <f>'2 Diag Ordering list'!K277</f>
        <v>General Cargo</v>
      </c>
      <c r="E309" s="2">
        <f>'2 Diag Ordering list'!G277*'2 Diag Ordering list'!P277</f>
        <v>0</v>
      </c>
      <c r="F309" s="2">
        <f>'2 Diag Ordering list'!G277*'2 Diag Ordering list'!L277</f>
        <v>0</v>
      </c>
      <c r="G309" s="2">
        <f>'2 Diag Ordering list'!G277*'2 Diag Ordering list'!H277</f>
        <v>0</v>
      </c>
    </row>
    <row r="310" spans="1:7">
      <c r="A310" s="2">
        <f>'2 Diag Ordering list'!A278</f>
        <v>106620</v>
      </c>
      <c r="B310" s="2" t="str">
        <f>'2 Diag Ordering list'!F278</f>
        <v>BD International</v>
      </c>
      <c r="C310" s="2">
        <f>'2 Diag Ordering list'!G278</f>
        <v>0</v>
      </c>
      <c r="D310" s="2" t="str">
        <f>'2 Diag Ordering list'!K278</f>
        <v>Cool cargo (+2-+8°C)</v>
      </c>
      <c r="E310" s="2">
        <f>'2 Diag Ordering list'!G278*'2 Diag Ordering list'!P278</f>
        <v>0</v>
      </c>
      <c r="F310" s="2">
        <f>'2 Diag Ordering list'!G278*'2 Diag Ordering list'!L278</f>
        <v>0</v>
      </c>
      <c r="G310" s="2">
        <f>'2 Diag Ordering list'!G278*'2 Diag Ordering list'!H278</f>
        <v>0</v>
      </c>
    </row>
    <row r="311" spans="1:7">
      <c r="A311" s="2">
        <f>'2 Diag Ordering list'!A279</f>
        <v>106259</v>
      </c>
      <c r="B311" s="2" t="str">
        <f>'2 Diag Ordering list'!F279</f>
        <v>TTM</v>
      </c>
      <c r="C311" s="2">
        <f>'2 Diag Ordering list'!G279</f>
        <v>0</v>
      </c>
      <c r="D311" s="2" t="str">
        <f>'2 Diag Ordering list'!K279</f>
        <v>General Cargo</v>
      </c>
      <c r="E311" s="2">
        <f>'2 Diag Ordering list'!G279*'2 Diag Ordering list'!P279</f>
        <v>0</v>
      </c>
      <c r="F311" s="2">
        <f>'2 Diag Ordering list'!G279*'2 Diag Ordering list'!L279</f>
        <v>0</v>
      </c>
      <c r="G311" s="2">
        <f>'2 Diag Ordering list'!G279*'2 Diag Ordering list'!H279</f>
        <v>0</v>
      </c>
    </row>
    <row r="312" spans="1:7">
      <c r="A312" s="2">
        <f>'2 Diag Ordering list'!A280</f>
        <v>106268</v>
      </c>
      <c r="B312" s="2" t="str">
        <f>'2 Diag Ordering list'!F280</f>
        <v>TTM</v>
      </c>
      <c r="C312" s="2">
        <f>'2 Diag Ordering list'!G280</f>
        <v>0</v>
      </c>
      <c r="D312" s="2" t="str">
        <f>'2 Diag Ordering list'!K280</f>
        <v>General Cargo</v>
      </c>
      <c r="E312" s="2">
        <f>'2 Diag Ordering list'!G280*'2 Diag Ordering list'!P280</f>
        <v>0</v>
      </c>
      <c r="F312" s="2">
        <f>'2 Diag Ordering list'!G280*'2 Diag Ordering list'!L280</f>
        <v>0</v>
      </c>
      <c r="G312" s="2">
        <f>'2 Diag Ordering list'!G280*'2 Diag Ordering list'!H280</f>
        <v>0</v>
      </c>
    </row>
    <row r="313" spans="1:7">
      <c r="A313" s="2">
        <f>'2 Diag Ordering list'!A281</f>
        <v>106265</v>
      </c>
      <c r="B313" s="2" t="str">
        <f>'2 Diag Ordering list'!F281</f>
        <v>TTM</v>
      </c>
      <c r="C313" s="2">
        <f>'2 Diag Ordering list'!G281</f>
        <v>0</v>
      </c>
      <c r="D313" s="2" t="str">
        <f>'2 Diag Ordering list'!K281</f>
        <v>General Cargo</v>
      </c>
      <c r="E313" s="2">
        <f>'2 Diag Ordering list'!G281*'2 Diag Ordering list'!P281</f>
        <v>0</v>
      </c>
      <c r="F313" s="2">
        <f>'2 Diag Ordering list'!G281*'2 Diag Ordering list'!L281</f>
        <v>0</v>
      </c>
      <c r="G313" s="2">
        <f>'2 Diag Ordering list'!G281*'2 Diag Ordering list'!H281</f>
        <v>0</v>
      </c>
    </row>
    <row r="314" spans="1:7">
      <c r="A314" s="2">
        <f>'2 Diag Ordering list'!A282</f>
        <v>106267</v>
      </c>
      <c r="B314" s="2" t="str">
        <f>'2 Diag Ordering list'!F282</f>
        <v>TTM</v>
      </c>
      <c r="C314" s="2">
        <f>'2 Diag Ordering list'!G282</f>
        <v>0</v>
      </c>
      <c r="D314" s="2" t="str">
        <f>'2 Diag Ordering list'!K282</f>
        <v>Dangerous cargo
UN 2811, Class 6.1, PG III</v>
      </c>
      <c r="E314" s="2">
        <f>'2 Diag Ordering list'!G282*'2 Diag Ordering list'!P282</f>
        <v>0</v>
      </c>
      <c r="F314" s="2">
        <f>'2 Diag Ordering list'!G282*'2 Diag Ordering list'!L282</f>
        <v>0</v>
      </c>
      <c r="G314" s="2">
        <f>'2 Diag Ordering list'!G282*'2 Diag Ordering list'!H282</f>
        <v>0</v>
      </c>
    </row>
    <row r="315" spans="1:7">
      <c r="A315" s="2">
        <f>'2 Diag Ordering list'!A283</f>
        <v>106279</v>
      </c>
      <c r="B315" s="2" t="str">
        <f>'2 Diag Ordering list'!F283</f>
        <v>TTM</v>
      </c>
      <c r="C315" s="2">
        <f>'2 Diag Ordering list'!G283</f>
        <v>0</v>
      </c>
      <c r="D315" s="2" t="str">
        <f>'2 Diag Ordering list'!K283</f>
        <v>General Cargo</v>
      </c>
      <c r="E315" s="2">
        <f>'2 Diag Ordering list'!G283*'2 Diag Ordering list'!P283</f>
        <v>0</v>
      </c>
      <c r="F315" s="2">
        <f>'2 Diag Ordering list'!G283*'2 Diag Ordering list'!L283</f>
        <v>0</v>
      </c>
      <c r="G315" s="2">
        <f>'2 Diag Ordering list'!G283*'2 Diag Ordering list'!H283</f>
        <v>0</v>
      </c>
    </row>
    <row r="316" spans="1:7">
      <c r="A316" s="2">
        <f>'2 Diag Ordering list'!A284</f>
        <v>106303</v>
      </c>
      <c r="B316" s="2" t="str">
        <f>'2 Diag Ordering list'!F284</f>
        <v>TTM</v>
      </c>
      <c r="C316" s="2">
        <f>'2 Diag Ordering list'!G284</f>
        <v>0</v>
      </c>
      <c r="D316" s="2" t="str">
        <f>'2 Diag Ordering list'!K284</f>
        <v>General Cargo</v>
      </c>
      <c r="E316" s="2">
        <f>'2 Diag Ordering list'!G284*'2 Diag Ordering list'!P284</f>
        <v>0</v>
      </c>
      <c r="F316" s="2">
        <f>'2 Diag Ordering list'!G284*'2 Diag Ordering list'!L284</f>
        <v>0</v>
      </c>
      <c r="G316" s="2">
        <f>'2 Diag Ordering list'!G284*'2 Diag Ordering list'!H284</f>
        <v>0</v>
      </c>
    </row>
    <row r="317" spans="1:7">
      <c r="A317" s="2" t="str">
        <f>'2 Diag Ordering list'!A285</f>
        <v>1.5.3 Solid culture consumables</v>
      </c>
      <c r="B317" s="2">
        <f>'2 Diag Ordering list'!F285</f>
        <v>0</v>
      </c>
      <c r="C317" s="2">
        <f>'2 Diag Ordering list'!G285</f>
        <v>0</v>
      </c>
      <c r="D317" s="2">
        <f>'2 Diag Ordering list'!K285</f>
        <v>0</v>
      </c>
      <c r="E317" s="2">
        <f>'2 Diag Ordering list'!G285*'2 Diag Ordering list'!P285</f>
        <v>0</v>
      </c>
      <c r="F317" s="2">
        <f>'2 Diag Ordering list'!G285*'2 Diag Ordering list'!L285</f>
        <v>0</v>
      </c>
      <c r="G317" s="2">
        <f>'2 Diag Ordering list'!G285*'2 Diag Ordering list'!H285</f>
        <v>0</v>
      </c>
    </row>
    <row r="318" spans="1:7">
      <c r="A318" s="2">
        <f>'2 Diag Ordering list'!A286</f>
        <v>106235</v>
      </c>
      <c r="B318" s="2" t="str">
        <f>'2 Diag Ordering list'!F286</f>
        <v>TTM</v>
      </c>
      <c r="C318" s="2">
        <f>'2 Diag Ordering list'!G286</f>
        <v>0</v>
      </c>
      <c r="D318" s="2" t="str">
        <f>'2 Diag Ordering list'!K286</f>
        <v>General Cargo</v>
      </c>
      <c r="E318" s="2">
        <f>'2 Diag Ordering list'!G286*'2 Diag Ordering list'!P286</f>
        <v>0</v>
      </c>
      <c r="F318" s="2">
        <f>'2 Diag Ordering list'!G286*'2 Diag Ordering list'!L286</f>
        <v>0</v>
      </c>
      <c r="G318" s="2">
        <f>'2 Diag Ordering list'!G286*'2 Diag Ordering list'!H286</f>
        <v>0</v>
      </c>
    </row>
    <row r="319" spans="1:7">
      <c r="A319" s="2">
        <f>'2 Diag Ordering list'!A287</f>
        <v>106234</v>
      </c>
      <c r="B319" s="2" t="str">
        <f>'2 Diag Ordering list'!F287</f>
        <v>TTM</v>
      </c>
      <c r="C319" s="2">
        <f>'2 Diag Ordering list'!G287</f>
        <v>0</v>
      </c>
      <c r="D319" s="2" t="str">
        <f>'2 Diag Ordering list'!K287</f>
        <v>General Cargo</v>
      </c>
      <c r="E319" s="2">
        <f>'2 Diag Ordering list'!G287*'2 Diag Ordering list'!P287</f>
        <v>0</v>
      </c>
      <c r="F319" s="2">
        <f>'2 Diag Ordering list'!G287*'2 Diag Ordering list'!L287</f>
        <v>0</v>
      </c>
      <c r="G319" s="2">
        <f>'2 Diag Ordering list'!G287*'2 Diag Ordering list'!H287</f>
        <v>0</v>
      </c>
    </row>
    <row r="320" spans="1:7">
      <c r="A320" s="2">
        <f>'2 Diag Ordering list'!A288</f>
        <v>106714</v>
      </c>
      <c r="B320" s="2" t="str">
        <f>'2 Diag Ordering list'!F288</f>
        <v>TTM</v>
      </c>
      <c r="C320" s="2">
        <f>'2 Diag Ordering list'!G288</f>
        <v>0</v>
      </c>
      <c r="D320" s="2" t="str">
        <f>'2 Diag Ordering list'!K288</f>
        <v>General Cargo</v>
      </c>
      <c r="E320" s="2">
        <f>'2 Diag Ordering list'!G288*'2 Diag Ordering list'!P288</f>
        <v>0</v>
      </c>
      <c r="F320" s="2">
        <f>'2 Diag Ordering list'!G288*'2 Diag Ordering list'!L288</f>
        <v>0</v>
      </c>
      <c r="G320" s="2">
        <f>'2 Diag Ordering list'!G288*'2 Diag Ordering list'!H288</f>
        <v>0</v>
      </c>
    </row>
    <row r="321" spans="1:7">
      <c r="A321" s="2">
        <f>'2 Diag Ordering list'!A289</f>
        <v>106098</v>
      </c>
      <c r="B321" s="2" t="str">
        <f>'2 Diag Ordering list'!F289</f>
        <v>TTM</v>
      </c>
      <c r="C321" s="2">
        <f>'2 Diag Ordering list'!G289</f>
        <v>0</v>
      </c>
      <c r="D321" s="2" t="str">
        <f>'2 Diag Ordering list'!K289</f>
        <v>General Cargo</v>
      </c>
      <c r="E321" s="2">
        <f>'2 Diag Ordering list'!G289*'2 Diag Ordering list'!P289</f>
        <v>0</v>
      </c>
      <c r="F321" s="2">
        <f>'2 Diag Ordering list'!G289*'2 Diag Ordering list'!L289</f>
        <v>0</v>
      </c>
      <c r="G321" s="2">
        <f>'2 Diag Ordering list'!G289*'2 Diag Ordering list'!H289</f>
        <v>0</v>
      </c>
    </row>
    <row r="322" spans="1:7">
      <c r="A322" s="2">
        <f>'2 Diag Ordering list'!A290</f>
        <v>106739</v>
      </c>
      <c r="B322" s="2" t="str">
        <f>'2 Diag Ordering list'!F290</f>
        <v>TTM</v>
      </c>
      <c r="C322" s="2">
        <f>'2 Diag Ordering list'!G290</f>
        <v>0</v>
      </c>
      <c r="D322" s="2" t="str">
        <f>'2 Diag Ordering list'!K290</f>
        <v>General Cargo</v>
      </c>
      <c r="E322" s="2">
        <f>'2 Diag Ordering list'!G290*'2 Diag Ordering list'!P290</f>
        <v>0</v>
      </c>
      <c r="F322" s="2">
        <f>'2 Diag Ordering list'!G290*'2 Diag Ordering list'!L290</f>
        <v>0</v>
      </c>
      <c r="G322" s="2">
        <f>'2 Diag Ordering list'!G290*'2 Diag Ordering list'!H290</f>
        <v>0</v>
      </c>
    </row>
    <row r="323" spans="1:7">
      <c r="A323" s="2">
        <f>'2 Diag Ordering list'!A291</f>
        <v>106339</v>
      </c>
      <c r="B323" s="2" t="str">
        <f>'2 Diag Ordering list'!F291</f>
        <v>TTM</v>
      </c>
      <c r="C323" s="2">
        <f>'2 Diag Ordering list'!G291</f>
        <v>0</v>
      </c>
      <c r="D323" s="2" t="str">
        <f>'2 Diag Ordering list'!K291</f>
        <v>General Cargo</v>
      </c>
      <c r="E323" s="2">
        <f>'2 Diag Ordering list'!G291*'2 Diag Ordering list'!P291</f>
        <v>0</v>
      </c>
      <c r="F323" s="2">
        <f>'2 Diag Ordering list'!G291*'2 Diag Ordering list'!L291</f>
        <v>0</v>
      </c>
      <c r="G323" s="2">
        <f>'2 Diag Ordering list'!G291*'2 Diag Ordering list'!H291</f>
        <v>0</v>
      </c>
    </row>
    <row r="324" spans="1:7">
      <c r="A324" s="2">
        <f>'2 Diag Ordering list'!A292</f>
        <v>106849</v>
      </c>
      <c r="B324" s="2" t="str">
        <f>'2 Diag Ordering list'!F292</f>
        <v>TTM</v>
      </c>
      <c r="C324" s="2">
        <f>'2 Diag Ordering list'!G292</f>
        <v>0</v>
      </c>
      <c r="D324" s="2" t="str">
        <f>'2 Diag Ordering list'!K292</f>
        <v>General Cargo</v>
      </c>
      <c r="E324" s="2">
        <f>'2 Diag Ordering list'!G292*'2 Diag Ordering list'!P292</f>
        <v>0</v>
      </c>
      <c r="F324" s="2">
        <f>'2 Diag Ordering list'!G292*'2 Diag Ordering list'!L292</f>
        <v>0</v>
      </c>
      <c r="G324" s="2">
        <f>'2 Diag Ordering list'!G292*'2 Diag Ordering list'!H292</f>
        <v>0</v>
      </c>
    </row>
    <row r="325" spans="1:7">
      <c r="A325" s="2">
        <f>'2 Diag Ordering list'!A293</f>
        <v>106432</v>
      </c>
      <c r="B325" s="2" t="str">
        <f>'2 Diag Ordering list'!F293</f>
        <v>TTM</v>
      </c>
      <c r="C325" s="2">
        <f>'2 Diag Ordering list'!G293</f>
        <v>0</v>
      </c>
      <c r="D325" s="2" t="str">
        <f>'2 Diag Ordering list'!K293</f>
        <v>General Cargo</v>
      </c>
      <c r="E325" s="2">
        <f>'2 Diag Ordering list'!G293*'2 Diag Ordering list'!P293</f>
        <v>0</v>
      </c>
      <c r="F325" s="2">
        <f>'2 Diag Ordering list'!G293*'2 Diag Ordering list'!L293</f>
        <v>0</v>
      </c>
      <c r="G325" s="2">
        <f>'2 Diag Ordering list'!G293*'2 Diag Ordering list'!H293</f>
        <v>0</v>
      </c>
    </row>
    <row r="326" spans="1:7">
      <c r="A326" s="2">
        <f>'2 Diag Ordering list'!A294</f>
        <v>106496</v>
      </c>
      <c r="B326" s="2" t="str">
        <f>'2 Diag Ordering list'!F294</f>
        <v>TTM</v>
      </c>
      <c r="C326" s="2">
        <f>'2 Diag Ordering list'!G294</f>
        <v>0</v>
      </c>
      <c r="D326" s="2" t="str">
        <f>'2 Diag Ordering list'!K294</f>
        <v>General Cargo</v>
      </c>
      <c r="E326" s="2">
        <f>'2 Diag Ordering list'!G294*'2 Diag Ordering list'!P294</f>
        <v>0</v>
      </c>
      <c r="F326" s="2">
        <f>'2 Diag Ordering list'!G294*'2 Diag Ordering list'!L294</f>
        <v>0</v>
      </c>
      <c r="G326" s="2">
        <f>'2 Diag Ordering list'!G294*'2 Diag Ordering list'!H294</f>
        <v>0</v>
      </c>
    </row>
    <row r="327" spans="1:7">
      <c r="A327" s="2" t="str">
        <f>'2 Diag Ordering list'!A295</f>
        <v>1.5.4 Liquid culture equipment</v>
      </c>
      <c r="B327" s="2">
        <f>'2 Diag Ordering list'!F295</f>
        <v>0</v>
      </c>
      <c r="C327" s="2">
        <f>'2 Diag Ordering list'!G295</f>
        <v>0</v>
      </c>
      <c r="D327" s="2">
        <f>'2 Diag Ordering list'!K295</f>
        <v>0</v>
      </c>
      <c r="E327" s="2">
        <f>'2 Diag Ordering list'!G295*'2 Diag Ordering list'!P295</f>
        <v>0</v>
      </c>
      <c r="F327" s="2">
        <f>'2 Diag Ordering list'!G295*'2 Diag Ordering list'!L295</f>
        <v>0</v>
      </c>
      <c r="G327" s="2">
        <f>'2 Diag Ordering list'!G295*'2 Diag Ordering list'!H295</f>
        <v>0</v>
      </c>
    </row>
    <row r="328" spans="1:7">
      <c r="A328" s="2">
        <f>'2 Diag Ordering list'!A296</f>
        <v>106013</v>
      </c>
      <c r="B328" s="2" t="str">
        <f>'2 Diag Ordering list'!F296</f>
        <v>BD International</v>
      </c>
      <c r="C328" s="2">
        <f>'2 Diag Ordering list'!G296</f>
        <v>0</v>
      </c>
      <c r="D328" s="2" t="str">
        <f>'2 Diag Ordering list'!K296</f>
        <v>General Cargo Large</v>
      </c>
      <c r="E328" s="2">
        <f>'2 Diag Ordering list'!G296*'2 Diag Ordering list'!P296</f>
        <v>0</v>
      </c>
      <c r="F328" s="2">
        <f>'2 Diag Ordering list'!G296*'2 Diag Ordering list'!L296</f>
        <v>0</v>
      </c>
      <c r="G328" s="2">
        <f>'2 Diag Ordering list'!G296*'2 Diag Ordering list'!H296</f>
        <v>0</v>
      </c>
    </row>
    <row r="329" spans="1:7">
      <c r="A329" s="2">
        <f>'2 Diag Ordering list'!A297</f>
        <v>106596</v>
      </c>
      <c r="B329" s="2" t="str">
        <f>'2 Diag Ordering list'!F297</f>
        <v>BD International</v>
      </c>
      <c r="C329" s="2">
        <f>'2 Diag Ordering list'!G297</f>
        <v>0</v>
      </c>
      <c r="D329" s="2" t="str">
        <f>'2 Diag Ordering list'!K297</f>
        <v>General Cargo</v>
      </c>
      <c r="E329" s="2">
        <f>'2 Diag Ordering list'!G297*'2 Diag Ordering list'!P297</f>
        <v>0</v>
      </c>
      <c r="F329" s="2">
        <f>'2 Diag Ordering list'!G297*'2 Diag Ordering list'!L297</f>
        <v>0</v>
      </c>
      <c r="G329" s="2">
        <f>'2 Diag Ordering list'!G297*'2 Diag Ordering list'!H297</f>
        <v>0</v>
      </c>
    </row>
    <row r="330" spans="1:7">
      <c r="A330" s="2">
        <f>'2 Diag Ordering list'!A298</f>
        <v>106408</v>
      </c>
      <c r="B330" s="2" t="str">
        <f>'2 Diag Ordering list'!F298</f>
        <v>BD International</v>
      </c>
      <c r="C330" s="2">
        <f>'2 Diag Ordering list'!G298</f>
        <v>0</v>
      </c>
      <c r="D330" s="2" t="str">
        <f>'2 Diag Ordering list'!K298</f>
        <v>Service</v>
      </c>
      <c r="E330" s="2" t="e">
        <f>'2 Diag Ordering list'!G298*'2 Diag Ordering list'!P298</f>
        <v>#VALUE!</v>
      </c>
      <c r="F330" s="2" t="e">
        <f>'2 Diag Ordering list'!G298*'2 Diag Ordering list'!L298</f>
        <v>#VALUE!</v>
      </c>
      <c r="G330" s="2">
        <f>'2 Diag Ordering list'!G298*'2 Diag Ordering list'!H298</f>
        <v>0</v>
      </c>
    </row>
    <row r="331" spans="1:7">
      <c r="A331" s="2">
        <f>'2 Diag Ordering list'!A299</f>
        <v>106016</v>
      </c>
      <c r="B331" s="2" t="str">
        <f>'2 Diag Ordering list'!F299</f>
        <v>BD International</v>
      </c>
      <c r="C331" s="2">
        <f>'2 Diag Ordering list'!G299</f>
        <v>0</v>
      </c>
      <c r="D331" s="2" t="str">
        <f>'2 Diag Ordering list'!K299</f>
        <v>General Cargo</v>
      </c>
      <c r="E331" s="2">
        <f>'2 Diag Ordering list'!G299*'2 Diag Ordering list'!P299</f>
        <v>0</v>
      </c>
      <c r="F331" s="2">
        <f>'2 Diag Ordering list'!G299*'2 Diag Ordering list'!L299</f>
        <v>0</v>
      </c>
      <c r="G331" s="2">
        <f>'2 Diag Ordering list'!G299*'2 Diag Ordering list'!H299</f>
        <v>0</v>
      </c>
    </row>
    <row r="332" spans="1:7">
      <c r="A332" s="2">
        <f>'2 Diag Ordering list'!A300</f>
        <v>106451</v>
      </c>
      <c r="B332" s="2" t="str">
        <f>'2 Diag Ordering list'!F300</f>
        <v>TTM</v>
      </c>
      <c r="C332" s="2">
        <f>'2 Diag Ordering list'!G300</f>
        <v>0</v>
      </c>
      <c r="D332" s="2" t="str">
        <f>'2 Diag Ordering list'!K300</f>
        <v>General Cargo</v>
      </c>
      <c r="E332" s="2">
        <f>'2 Diag Ordering list'!G300*'2 Diag Ordering list'!P300</f>
        <v>0</v>
      </c>
      <c r="F332" s="2">
        <f>'2 Diag Ordering list'!G300*'2 Diag Ordering list'!L300</f>
        <v>0</v>
      </c>
      <c r="G332" s="2">
        <f>'2 Diag Ordering list'!G300*'2 Diag Ordering list'!H300</f>
        <v>0</v>
      </c>
    </row>
    <row r="333" spans="1:7">
      <c r="A333" s="2">
        <f>'2 Diag Ordering list'!A301</f>
        <v>106475</v>
      </c>
      <c r="B333" s="2" t="str">
        <f>'2 Diag Ordering list'!F301</f>
        <v>TTM</v>
      </c>
      <c r="C333" s="2">
        <f>'2 Diag Ordering list'!G301</f>
        <v>0</v>
      </c>
      <c r="D333" s="2" t="str">
        <f>'2 Diag Ordering list'!K301</f>
        <v>General Cargo</v>
      </c>
      <c r="E333" s="2">
        <f>'2 Diag Ordering list'!G301*'2 Diag Ordering list'!P301</f>
        <v>0</v>
      </c>
      <c r="F333" s="2">
        <f>'2 Diag Ordering list'!G301*'2 Diag Ordering list'!L301</f>
        <v>0</v>
      </c>
      <c r="G333" s="2">
        <f>'2 Diag Ordering list'!G301*'2 Diag Ordering list'!H301</f>
        <v>0</v>
      </c>
    </row>
    <row r="334" spans="1:7">
      <c r="A334" s="2">
        <f>'2 Diag Ordering list'!A302</f>
        <v>106085</v>
      </c>
      <c r="B334" s="2" t="str">
        <f>'2 Diag Ordering list'!F302</f>
        <v>TTM</v>
      </c>
      <c r="C334" s="2">
        <f>'2 Diag Ordering list'!G302</f>
        <v>0</v>
      </c>
      <c r="D334" s="2" t="str">
        <f>'2 Diag Ordering list'!K302</f>
        <v>General Cargo</v>
      </c>
      <c r="E334" s="2">
        <f>'2 Diag Ordering list'!G302*'2 Diag Ordering list'!P302</f>
        <v>0</v>
      </c>
      <c r="F334" s="2">
        <f>'2 Diag Ordering list'!G302*'2 Diag Ordering list'!L302</f>
        <v>0</v>
      </c>
      <c r="G334" s="2">
        <f>'2 Diag Ordering list'!G302*'2 Diag Ordering list'!H302</f>
        <v>0</v>
      </c>
    </row>
    <row r="335" spans="1:7">
      <c r="A335" s="2">
        <f>'2 Diag Ordering list'!A303</f>
        <v>106115</v>
      </c>
      <c r="B335" s="2" t="str">
        <f>'2 Diag Ordering list'!F303</f>
        <v>TTM</v>
      </c>
      <c r="C335" s="2">
        <f>'2 Diag Ordering list'!G303</f>
        <v>0</v>
      </c>
      <c r="D335" s="2" t="str">
        <f>'2 Diag Ordering list'!K303</f>
        <v>General Cargo</v>
      </c>
      <c r="E335" s="2">
        <f>'2 Diag Ordering list'!G303*'2 Diag Ordering list'!P303</f>
        <v>0</v>
      </c>
      <c r="F335" s="2">
        <f>'2 Diag Ordering list'!G303*'2 Diag Ordering list'!L303</f>
        <v>0</v>
      </c>
      <c r="G335" s="2">
        <f>'2 Diag Ordering list'!G303*'2 Diag Ordering list'!H303</f>
        <v>0</v>
      </c>
    </row>
    <row r="336" spans="1:7">
      <c r="A336" s="2">
        <f>'2 Diag Ordering list'!A304</f>
        <v>106180</v>
      </c>
      <c r="B336" s="2" t="str">
        <f>'2 Diag Ordering list'!F304</f>
        <v>TTM</v>
      </c>
      <c r="C336" s="2">
        <f>'2 Diag Ordering list'!G304</f>
        <v>0</v>
      </c>
      <c r="D336" s="2" t="str">
        <f>'2 Diag Ordering list'!K304</f>
        <v>General Cargo</v>
      </c>
      <c r="E336" s="2">
        <f>'2 Diag Ordering list'!G304*'2 Diag Ordering list'!P304</f>
        <v>0</v>
      </c>
      <c r="F336" s="2">
        <f>'2 Diag Ordering list'!G304*'2 Diag Ordering list'!L304</f>
        <v>0</v>
      </c>
      <c r="G336" s="2">
        <f>'2 Diag Ordering list'!G304*'2 Diag Ordering list'!H304</f>
        <v>0</v>
      </c>
    </row>
    <row r="337" spans="1:7">
      <c r="A337" s="2" t="str">
        <f>'2 Diag Ordering list'!A305</f>
        <v>1.5.5 Liquid culture reagents</v>
      </c>
      <c r="B337" s="2">
        <f>'2 Diag Ordering list'!F305</f>
        <v>0</v>
      </c>
      <c r="C337" s="2">
        <f>'2 Diag Ordering list'!G305</f>
        <v>0</v>
      </c>
      <c r="D337" s="2">
        <f>'2 Diag Ordering list'!K305</f>
        <v>0</v>
      </c>
      <c r="E337" s="2">
        <f>'2 Diag Ordering list'!G305*'2 Diag Ordering list'!P305</f>
        <v>0</v>
      </c>
      <c r="F337" s="2">
        <f>'2 Diag Ordering list'!G305*'2 Diag Ordering list'!L305</f>
        <v>0</v>
      </c>
      <c r="G337" s="2">
        <f>'2 Diag Ordering list'!G305*'2 Diag Ordering list'!H305</f>
        <v>0</v>
      </c>
    </row>
    <row r="338" spans="1:7">
      <c r="A338" s="2">
        <f>'2 Diag Ordering list'!A306</f>
        <v>106273</v>
      </c>
      <c r="B338" s="2" t="str">
        <f>'2 Diag Ordering list'!F306</f>
        <v>BD International</v>
      </c>
      <c r="C338" s="2">
        <f>'2 Diag Ordering list'!G306</f>
        <v>0</v>
      </c>
      <c r="D338" s="2" t="str">
        <f>'2 Diag Ordering list'!K306</f>
        <v>Cool cargo (+2-+8°C)</v>
      </c>
      <c r="E338" s="2">
        <f>'2 Diag Ordering list'!G306*'2 Diag Ordering list'!P306</f>
        <v>0</v>
      </c>
      <c r="F338" s="2">
        <f>'2 Diag Ordering list'!G306*'2 Diag Ordering list'!L306</f>
        <v>0</v>
      </c>
      <c r="G338" s="2">
        <f>'2 Diag Ordering list'!G306*'2 Diag Ordering list'!H306</f>
        <v>0</v>
      </c>
    </row>
    <row r="339" spans="1:7">
      <c r="A339" s="2">
        <f>'2 Diag Ordering list'!A307</f>
        <v>106558</v>
      </c>
      <c r="B339" s="2" t="str">
        <f>'2 Diag Ordering list'!F307</f>
        <v>BD International</v>
      </c>
      <c r="C339" s="2">
        <f>'2 Diag Ordering list'!G307</f>
        <v>0</v>
      </c>
      <c r="D339" s="2" t="str">
        <f>'2 Diag Ordering list'!K307</f>
        <v>General Cargo</v>
      </c>
      <c r="E339" s="2">
        <f>'2 Diag Ordering list'!G307*'2 Diag Ordering list'!P307</f>
        <v>0</v>
      </c>
      <c r="F339" s="2">
        <f>'2 Diag Ordering list'!G307*'2 Diag Ordering list'!L307</f>
        <v>0</v>
      </c>
      <c r="G339" s="2">
        <f>'2 Diag Ordering list'!G307*'2 Diag Ordering list'!H307</f>
        <v>0</v>
      </c>
    </row>
    <row r="340" spans="1:7">
      <c r="A340" s="2" t="str">
        <f>'2 Diag Ordering list'!A308</f>
        <v>1.5.6 Liquid culture consumables</v>
      </c>
      <c r="B340" s="2">
        <f>'2 Diag Ordering list'!F308</f>
        <v>0</v>
      </c>
      <c r="C340" s="2">
        <f>'2 Diag Ordering list'!G308</f>
        <v>0</v>
      </c>
      <c r="D340" s="2">
        <f>'2 Diag Ordering list'!K308</f>
        <v>0</v>
      </c>
      <c r="E340" s="2">
        <f>'2 Diag Ordering list'!G308*'2 Diag Ordering list'!P308</f>
        <v>0</v>
      </c>
      <c r="F340" s="2">
        <f>'2 Diag Ordering list'!G308*'2 Diag Ordering list'!L308</f>
        <v>0</v>
      </c>
      <c r="G340" s="2">
        <f>'2 Diag Ordering list'!G308*'2 Diag Ordering list'!H308</f>
        <v>0</v>
      </c>
    </row>
    <row r="341" spans="1:7">
      <c r="A341" s="2">
        <f>'2 Diag Ordering list'!A309</f>
        <v>106272</v>
      </c>
      <c r="B341" s="2" t="str">
        <f>'2 Diag Ordering list'!F309</f>
        <v>BD International</v>
      </c>
      <c r="C341" s="2">
        <f>'2 Diag Ordering list'!G309</f>
        <v>0</v>
      </c>
      <c r="D341" s="2" t="str">
        <f>'2 Diag Ordering list'!K309</f>
        <v>General Cargo</v>
      </c>
      <c r="E341" s="2">
        <f>'2 Diag Ordering list'!G309*'2 Diag Ordering list'!P309</f>
        <v>0</v>
      </c>
      <c r="F341" s="2">
        <f>'2 Diag Ordering list'!G309*'2 Diag Ordering list'!L309</f>
        <v>0</v>
      </c>
      <c r="G341" s="2">
        <f>'2 Diag Ordering list'!G309*'2 Diag Ordering list'!H309</f>
        <v>0</v>
      </c>
    </row>
    <row r="342" spans="1:7">
      <c r="A342" s="2">
        <f>'2 Diag Ordering list'!A310</f>
        <v>106918</v>
      </c>
      <c r="B342" s="2" t="str">
        <f>'2 Diag Ordering list'!F310</f>
        <v>BD International</v>
      </c>
      <c r="C342" s="2">
        <f>'2 Diag Ordering list'!G310</f>
        <v>0</v>
      </c>
      <c r="D342" s="2" t="str">
        <f>'2 Diag Ordering list'!K310</f>
        <v>General Cargo</v>
      </c>
      <c r="E342" s="2">
        <f>'2 Diag Ordering list'!G310*'2 Diag Ordering list'!P310</f>
        <v>0</v>
      </c>
      <c r="F342" s="2">
        <f>'2 Diag Ordering list'!G310*'2 Diag Ordering list'!L310</f>
        <v>0</v>
      </c>
      <c r="G342" s="2">
        <f>'2 Diag Ordering list'!G310*'2 Diag Ordering list'!H310</f>
        <v>0</v>
      </c>
    </row>
    <row r="343" spans="1:7">
      <c r="A343" s="2">
        <f>'2 Diag Ordering list'!A311</f>
        <v>106026</v>
      </c>
      <c r="B343" s="2" t="str">
        <f>'2 Diag Ordering list'!F311</f>
        <v>BD International</v>
      </c>
      <c r="C343" s="2">
        <f>'2 Diag Ordering list'!G311</f>
        <v>0</v>
      </c>
      <c r="D343" s="2" t="str">
        <f>'2 Diag Ordering list'!K311</f>
        <v>General Cargo</v>
      </c>
      <c r="E343" s="2">
        <f>'2 Diag Ordering list'!G311*'2 Diag Ordering list'!P311</f>
        <v>0</v>
      </c>
      <c r="F343" s="2">
        <f>'2 Diag Ordering list'!G311*'2 Diag Ordering list'!L311</f>
        <v>0</v>
      </c>
      <c r="G343" s="2">
        <f>'2 Diag Ordering list'!G311*'2 Diag Ordering list'!H311</f>
        <v>0</v>
      </c>
    </row>
    <row r="344" spans="1:7">
      <c r="A344" s="2">
        <f>'2 Diag Ordering list'!A312</f>
        <v>106027</v>
      </c>
      <c r="B344" s="2" t="str">
        <f>'2 Diag Ordering list'!F312</f>
        <v>BD International</v>
      </c>
      <c r="C344" s="2">
        <f>'2 Diag Ordering list'!G312</f>
        <v>0</v>
      </c>
      <c r="D344" s="2" t="str">
        <f>'2 Diag Ordering list'!K312</f>
        <v>Cool cargo (+2-+8°C)</v>
      </c>
      <c r="E344" s="2">
        <f>'2 Diag Ordering list'!G312*'2 Diag Ordering list'!P312</f>
        <v>0</v>
      </c>
      <c r="F344" s="2">
        <f>'2 Diag Ordering list'!G312*'2 Diag Ordering list'!L312</f>
        <v>0</v>
      </c>
      <c r="G344" s="2">
        <f>'2 Diag Ordering list'!G312*'2 Diag Ordering list'!H312</f>
        <v>0</v>
      </c>
    </row>
    <row r="345" spans="1:7">
      <c r="A345" s="2">
        <f>'2 Diag Ordering list'!A313</f>
        <v>106028</v>
      </c>
      <c r="B345" s="2" t="str">
        <f>'2 Diag Ordering list'!F313</f>
        <v>BD International</v>
      </c>
      <c r="C345" s="2">
        <f>'2 Diag Ordering list'!G313</f>
        <v>0</v>
      </c>
      <c r="D345" s="2" t="str">
        <f>'2 Diag Ordering list'!K313</f>
        <v>Cool cargo (+2-+8°C)</v>
      </c>
      <c r="E345" s="2">
        <f>'2 Diag Ordering list'!G313*'2 Diag Ordering list'!P313</f>
        <v>0</v>
      </c>
      <c r="F345" s="2">
        <f>'2 Diag Ordering list'!G313*'2 Diag Ordering list'!L313</f>
        <v>0</v>
      </c>
      <c r="G345" s="2">
        <f>'2 Diag Ordering list'!G313*'2 Diag Ordering list'!H313</f>
        <v>0</v>
      </c>
    </row>
    <row r="346" spans="1:7">
      <c r="A346" s="2">
        <f>'2 Diag Ordering list'!A314</f>
        <v>106623</v>
      </c>
      <c r="B346" s="2" t="str">
        <f>'2 Diag Ordering list'!F314</f>
        <v>BD International</v>
      </c>
      <c r="C346" s="2">
        <f>'2 Diag Ordering list'!G314</f>
        <v>0</v>
      </c>
      <c r="D346" s="2" t="str">
        <f>'2 Diag Ordering list'!K314</f>
        <v>Cool cargo (+2-+8°C)</v>
      </c>
      <c r="E346" s="2">
        <f>'2 Diag Ordering list'!G314*'2 Diag Ordering list'!P314</f>
        <v>0</v>
      </c>
      <c r="F346" s="2">
        <f>'2 Diag Ordering list'!G314*'2 Diag Ordering list'!L314</f>
        <v>0</v>
      </c>
      <c r="G346" s="2">
        <f>'2 Diag Ordering list'!G314*'2 Diag Ordering list'!H314</f>
        <v>0</v>
      </c>
    </row>
    <row r="347" spans="1:7">
      <c r="A347" s="2">
        <f>'2 Diag Ordering list'!A315</f>
        <v>106582</v>
      </c>
      <c r="B347" s="2" t="str">
        <f>'2 Diag Ordering list'!F315</f>
        <v>BD International</v>
      </c>
      <c r="C347" s="2">
        <f>'2 Diag Ordering list'!G315</f>
        <v>0</v>
      </c>
      <c r="D347" s="2" t="str">
        <f>'2 Diag Ordering list'!K315</f>
        <v>Cool cargo (+2-+8°C)</v>
      </c>
      <c r="E347" s="2">
        <f>'2 Diag Ordering list'!G315*'2 Diag Ordering list'!P315</f>
        <v>0</v>
      </c>
      <c r="F347" s="2">
        <f>'2 Diag Ordering list'!G315*'2 Diag Ordering list'!L315</f>
        <v>0</v>
      </c>
      <c r="G347" s="2">
        <f>'2 Diag Ordering list'!G315*'2 Diag Ordering list'!H315</f>
        <v>0</v>
      </c>
    </row>
    <row r="348" spans="1:7">
      <c r="A348" s="2">
        <f>'2 Diag Ordering list'!A316</f>
        <v>106033</v>
      </c>
      <c r="B348" s="2" t="str">
        <f>'2 Diag Ordering list'!F316</f>
        <v>BD International</v>
      </c>
      <c r="C348" s="2">
        <f>'2 Diag Ordering list'!G316</f>
        <v>0</v>
      </c>
      <c r="D348" s="2" t="str">
        <f>'2 Diag Ordering list'!K316</f>
        <v>Cool cargo (+2-+8°C)</v>
      </c>
      <c r="E348" s="2">
        <f>'2 Diag Ordering list'!G316*'2 Diag Ordering list'!P316</f>
        <v>0</v>
      </c>
      <c r="F348" s="2">
        <f>'2 Diag Ordering list'!G316*'2 Diag Ordering list'!L316</f>
        <v>0</v>
      </c>
      <c r="G348" s="2">
        <f>'2 Diag Ordering list'!G316*'2 Diag Ordering list'!H316</f>
        <v>0</v>
      </c>
    </row>
    <row r="349" spans="1:7">
      <c r="A349" s="2">
        <f>'2 Diag Ordering list'!A317</f>
        <v>106036</v>
      </c>
      <c r="B349" s="2" t="str">
        <f>'2 Diag Ordering list'!F317</f>
        <v>BD International</v>
      </c>
      <c r="C349" s="2">
        <f>'2 Diag Ordering list'!G317</f>
        <v>0</v>
      </c>
      <c r="D349" s="2" t="str">
        <f>'2 Diag Ordering list'!K317</f>
        <v>General Cargo</v>
      </c>
      <c r="E349" s="2">
        <f>'2 Diag Ordering list'!G317*'2 Diag Ordering list'!P317</f>
        <v>0</v>
      </c>
      <c r="F349" s="2">
        <f>'2 Diag Ordering list'!G317*'2 Diag Ordering list'!L317</f>
        <v>0</v>
      </c>
      <c r="G349" s="2">
        <f>'2 Diag Ordering list'!G317*'2 Diag Ordering list'!H317</f>
        <v>0</v>
      </c>
    </row>
    <row r="350" spans="1:7">
      <c r="A350" s="2">
        <f>'2 Diag Ordering list'!A318</f>
        <v>106037</v>
      </c>
      <c r="B350" s="2" t="str">
        <f>'2 Diag Ordering list'!F318</f>
        <v>BD International</v>
      </c>
      <c r="C350" s="2">
        <f>'2 Diag Ordering list'!G318</f>
        <v>0</v>
      </c>
      <c r="D350" s="2" t="str">
        <f>'2 Diag Ordering list'!K318</f>
        <v>Dangerous cargo
UN 1824, Class 8, PG III</v>
      </c>
      <c r="E350" s="2">
        <f>'2 Diag Ordering list'!G318*'2 Diag Ordering list'!P318</f>
        <v>0</v>
      </c>
      <c r="F350" s="2">
        <f>'2 Diag Ordering list'!G318*'2 Diag Ordering list'!L318</f>
        <v>0</v>
      </c>
      <c r="G350" s="2">
        <f>'2 Diag Ordering list'!G318*'2 Diag Ordering list'!H318</f>
        <v>0</v>
      </c>
    </row>
    <row r="351" spans="1:7">
      <c r="A351" s="2">
        <f>'2 Diag Ordering list'!A319</f>
        <v>106021</v>
      </c>
      <c r="B351" s="2" t="str">
        <f>'2 Diag Ordering list'!F319</f>
        <v>BD International</v>
      </c>
      <c r="C351" s="2">
        <f>'2 Diag Ordering list'!G319</f>
        <v>0</v>
      </c>
      <c r="D351" s="2" t="str">
        <f>'2 Diag Ordering list'!K319</f>
        <v>General Cargo</v>
      </c>
      <c r="E351" s="2">
        <f>'2 Diag Ordering list'!G319*'2 Diag Ordering list'!P319</f>
        <v>0</v>
      </c>
      <c r="F351" s="2">
        <f>'2 Diag Ordering list'!G319*'2 Diag Ordering list'!L319</f>
        <v>0</v>
      </c>
      <c r="G351" s="2">
        <f>'2 Diag Ordering list'!G319*'2 Diag Ordering list'!H319</f>
        <v>0</v>
      </c>
    </row>
    <row r="352" spans="1:7">
      <c r="A352" s="2">
        <f>'2 Diag Ordering list'!A320</f>
        <v>106020</v>
      </c>
      <c r="B352" s="2" t="str">
        <f>'2 Diag Ordering list'!F320</f>
        <v>BD International</v>
      </c>
      <c r="C352" s="2">
        <f>'2 Diag Ordering list'!G320</f>
        <v>0</v>
      </c>
      <c r="D352" s="2" t="str">
        <f>'2 Diag Ordering list'!K320</f>
        <v>General Cargo</v>
      </c>
      <c r="E352" s="2">
        <f>'2 Diag Ordering list'!G320*'2 Diag Ordering list'!P320</f>
        <v>0</v>
      </c>
      <c r="F352" s="2">
        <f>'2 Diag Ordering list'!G320*'2 Diag Ordering list'!L320</f>
        <v>0</v>
      </c>
      <c r="G352" s="2">
        <f>'2 Diag Ordering list'!G320*'2 Diag Ordering list'!H320</f>
        <v>0</v>
      </c>
    </row>
    <row r="353" spans="1:7">
      <c r="A353" s="2">
        <f>'2 Diag Ordering list'!A321</f>
        <v>106019</v>
      </c>
      <c r="B353" s="2" t="str">
        <f>'2 Diag Ordering list'!F321</f>
        <v>BD International</v>
      </c>
      <c r="C353" s="2">
        <f>'2 Diag Ordering list'!G321</f>
        <v>0</v>
      </c>
      <c r="D353" s="2" t="str">
        <f>'2 Diag Ordering list'!K321</f>
        <v>General Cargo</v>
      </c>
      <c r="E353" s="2">
        <f>'2 Diag Ordering list'!G321*'2 Diag Ordering list'!P321</f>
        <v>0</v>
      </c>
      <c r="F353" s="2">
        <f>'2 Diag Ordering list'!G321*'2 Diag Ordering list'!L321</f>
        <v>0</v>
      </c>
      <c r="G353" s="2">
        <f>'2 Diag Ordering list'!G321*'2 Diag Ordering list'!H321</f>
        <v>0</v>
      </c>
    </row>
    <row r="354" spans="1:7">
      <c r="A354" s="2">
        <f>'2 Diag Ordering list'!A322</f>
        <v>106018</v>
      </c>
      <c r="B354" s="2" t="str">
        <f>'2 Diag Ordering list'!F322</f>
        <v>BD International</v>
      </c>
      <c r="C354" s="2">
        <f>'2 Diag Ordering list'!G322</f>
        <v>0</v>
      </c>
      <c r="D354" s="2" t="str">
        <f>'2 Diag Ordering list'!K322</f>
        <v>General Cargo</v>
      </c>
      <c r="E354" s="2">
        <f>'2 Diag Ordering list'!G322*'2 Diag Ordering list'!P322</f>
        <v>0</v>
      </c>
      <c r="F354" s="2">
        <f>'2 Diag Ordering list'!G322*'2 Diag Ordering list'!L322</f>
        <v>0</v>
      </c>
      <c r="G354" s="2">
        <f>'2 Diag Ordering list'!G322*'2 Diag Ordering list'!H322</f>
        <v>0</v>
      </c>
    </row>
    <row r="355" spans="1:7">
      <c r="A355" s="2">
        <f>'2 Diag Ordering list'!A323</f>
        <v>106022</v>
      </c>
      <c r="B355" s="2" t="str">
        <f>'2 Diag Ordering list'!F323</f>
        <v>BD International</v>
      </c>
      <c r="C355" s="2">
        <f>'2 Diag Ordering list'!G323</f>
        <v>0</v>
      </c>
      <c r="D355" s="2" t="str">
        <f>'2 Diag Ordering list'!K323</f>
        <v>General Cargo</v>
      </c>
      <c r="E355" s="2">
        <f>'2 Diag Ordering list'!G323*'2 Diag Ordering list'!P323</f>
        <v>0</v>
      </c>
      <c r="F355" s="2">
        <f>'2 Diag Ordering list'!G323*'2 Diag Ordering list'!L323</f>
        <v>0</v>
      </c>
      <c r="G355" s="2">
        <f>'2 Diag Ordering list'!G323*'2 Diag Ordering list'!H323</f>
        <v>0</v>
      </c>
    </row>
    <row r="356" spans="1:7">
      <c r="A356" s="2">
        <f>'2 Diag Ordering list'!A324</f>
        <v>106616</v>
      </c>
      <c r="B356" s="2" t="str">
        <f>'2 Diag Ordering list'!F324</f>
        <v>BD International</v>
      </c>
      <c r="C356" s="2">
        <f>'2 Diag Ordering list'!G324</f>
        <v>0</v>
      </c>
      <c r="D356" s="2" t="str">
        <f>'2 Diag Ordering list'!K324</f>
        <v>General Cargo</v>
      </c>
      <c r="E356" s="2">
        <f>'2 Diag Ordering list'!G324*'2 Diag Ordering list'!P324</f>
        <v>0</v>
      </c>
      <c r="F356" s="2">
        <f>'2 Diag Ordering list'!G324*'2 Diag Ordering list'!L324</f>
        <v>0</v>
      </c>
      <c r="G356" s="2">
        <f>'2 Diag Ordering list'!G324*'2 Diag Ordering list'!H324</f>
        <v>0</v>
      </c>
    </row>
    <row r="357" spans="1:7">
      <c r="A357" s="2">
        <f>'2 Diag Ordering list'!A325</f>
        <v>106617</v>
      </c>
      <c r="B357" s="2" t="str">
        <f>'2 Diag Ordering list'!F325</f>
        <v>BD International</v>
      </c>
      <c r="C357" s="2">
        <f>'2 Diag Ordering list'!G325</f>
        <v>0</v>
      </c>
      <c r="D357" s="2" t="str">
        <f>'2 Diag Ordering list'!K325</f>
        <v>General Cargo</v>
      </c>
      <c r="E357" s="2">
        <f>'2 Diag Ordering list'!G325*'2 Diag Ordering list'!P325</f>
        <v>0</v>
      </c>
      <c r="F357" s="2">
        <f>'2 Diag Ordering list'!G325*'2 Diag Ordering list'!L325</f>
        <v>0</v>
      </c>
      <c r="G357" s="2">
        <f>'2 Diag Ordering list'!G325*'2 Diag Ordering list'!H325</f>
        <v>0</v>
      </c>
    </row>
    <row r="358" spans="1:7">
      <c r="A358" s="2">
        <f>'2 Diag Ordering list'!A326</f>
        <v>106618</v>
      </c>
      <c r="B358" s="2" t="str">
        <f>'2 Diag Ordering list'!F326</f>
        <v>BD International</v>
      </c>
      <c r="C358" s="2">
        <f>'2 Diag Ordering list'!G326</f>
        <v>0</v>
      </c>
      <c r="D358" s="2" t="str">
        <f>'2 Diag Ordering list'!K326</f>
        <v>General Cargo</v>
      </c>
      <c r="E358" s="2">
        <f>'2 Diag Ordering list'!G326*'2 Diag Ordering list'!P326</f>
        <v>0</v>
      </c>
      <c r="F358" s="2">
        <f>'2 Diag Ordering list'!G326*'2 Diag Ordering list'!L326</f>
        <v>0</v>
      </c>
      <c r="G358" s="2">
        <f>'2 Diag Ordering list'!G326*'2 Diag Ordering list'!H326</f>
        <v>0</v>
      </c>
    </row>
    <row r="359" spans="1:7">
      <c r="A359" s="2">
        <f>'2 Diag Ordering list'!A327</f>
        <v>106473</v>
      </c>
      <c r="B359" s="2" t="str">
        <f>'2 Diag Ordering list'!F327</f>
        <v>BD International</v>
      </c>
      <c r="C359" s="2">
        <f>'2 Diag Ordering list'!G327</f>
        <v>0</v>
      </c>
      <c r="D359" s="2" t="str">
        <f>'2 Diag Ordering list'!K327</f>
        <v>General Cargo</v>
      </c>
      <c r="E359" s="2">
        <f>'2 Diag Ordering list'!G327*'2 Diag Ordering list'!P327</f>
        <v>0</v>
      </c>
      <c r="F359" s="2">
        <f>'2 Diag Ordering list'!G327*'2 Diag Ordering list'!L327</f>
        <v>0</v>
      </c>
      <c r="G359" s="2">
        <f>'2 Diag Ordering list'!G327*'2 Diag Ordering list'!H327</f>
        <v>0</v>
      </c>
    </row>
    <row r="360" spans="1:7">
      <c r="A360" s="2">
        <f>'2 Diag Ordering list'!A328</f>
        <v>106474</v>
      </c>
      <c r="B360" s="2" t="str">
        <f>'2 Diag Ordering list'!F328</f>
        <v>BD International</v>
      </c>
      <c r="C360" s="2">
        <f>'2 Diag Ordering list'!G328</f>
        <v>0</v>
      </c>
      <c r="D360" s="2" t="str">
        <f>'2 Diag Ordering list'!K328</f>
        <v>General Cargo</v>
      </c>
      <c r="E360" s="2">
        <f>'2 Diag Ordering list'!G328*'2 Diag Ordering list'!P328</f>
        <v>0</v>
      </c>
      <c r="F360" s="2">
        <f>'2 Diag Ordering list'!G328*'2 Diag Ordering list'!L328</f>
        <v>0</v>
      </c>
      <c r="G360" s="2">
        <f>'2 Diag Ordering list'!G328*'2 Diag Ordering list'!H328</f>
        <v>0</v>
      </c>
    </row>
    <row r="361" spans="1:7">
      <c r="A361" s="2">
        <f>'2 Diag Ordering list'!A329</f>
        <v>106452</v>
      </c>
      <c r="B361" s="2" t="str">
        <f>'2 Diag Ordering list'!F329</f>
        <v>BD International</v>
      </c>
      <c r="C361" s="2">
        <f>'2 Diag Ordering list'!G329</f>
        <v>0</v>
      </c>
      <c r="D361" s="2" t="str">
        <f>'2 Diag Ordering list'!K329</f>
        <v>General Cargo</v>
      </c>
      <c r="E361" s="2">
        <f>'2 Diag Ordering list'!G329*'2 Diag Ordering list'!P329</f>
        <v>0</v>
      </c>
      <c r="F361" s="2">
        <f>'2 Diag Ordering list'!G329*'2 Diag Ordering list'!L329</f>
        <v>0</v>
      </c>
      <c r="G361" s="2">
        <f>'2 Diag Ordering list'!G329*'2 Diag Ordering list'!H329</f>
        <v>0</v>
      </c>
    </row>
    <row r="362" spans="1:7">
      <c r="A362" s="2">
        <f>'2 Diag Ordering list'!A330</f>
        <v>106468</v>
      </c>
      <c r="B362" s="2" t="str">
        <f>'2 Diag Ordering list'!F330</f>
        <v>TTM</v>
      </c>
      <c r="C362" s="2">
        <f>'2 Diag Ordering list'!G330</f>
        <v>0</v>
      </c>
      <c r="D362" s="2" t="str">
        <f>'2 Diag Ordering list'!K330</f>
        <v>General Cargo</v>
      </c>
      <c r="E362" s="2">
        <f>'2 Diag Ordering list'!G330*'2 Diag Ordering list'!P330</f>
        <v>0</v>
      </c>
      <c r="F362" s="2">
        <f>'2 Diag Ordering list'!G330*'2 Diag Ordering list'!L330</f>
        <v>0</v>
      </c>
      <c r="G362" s="2">
        <f>'2 Diag Ordering list'!G330*'2 Diag Ordering list'!H330</f>
        <v>0</v>
      </c>
    </row>
    <row r="363" spans="1:7">
      <c r="A363" s="2">
        <f>'2 Diag Ordering list'!A331</f>
        <v>106181</v>
      </c>
      <c r="B363" s="2" t="str">
        <f>'2 Diag Ordering list'!F331</f>
        <v>TTM</v>
      </c>
      <c r="C363" s="2">
        <f>'2 Diag Ordering list'!G331</f>
        <v>0</v>
      </c>
      <c r="D363" s="2" t="str">
        <f>'2 Diag Ordering list'!K331</f>
        <v>General Cargo</v>
      </c>
      <c r="E363" s="2">
        <f>'2 Diag Ordering list'!G331*'2 Diag Ordering list'!P331</f>
        <v>0</v>
      </c>
      <c r="F363" s="2">
        <f>'2 Diag Ordering list'!G331*'2 Diag Ordering list'!L331</f>
        <v>0</v>
      </c>
      <c r="G363" s="2">
        <f>'2 Diag Ordering list'!G331*'2 Diag Ordering list'!H331</f>
        <v>0</v>
      </c>
    </row>
    <row r="364" spans="1:7">
      <c r="A364" s="2">
        <f>'2 Diag Ordering list'!A332</f>
        <v>106209</v>
      </c>
      <c r="B364" s="2" t="str">
        <f>'2 Diag Ordering list'!F332</f>
        <v>TTM</v>
      </c>
      <c r="C364" s="2">
        <f>'2 Diag Ordering list'!G332</f>
        <v>0</v>
      </c>
      <c r="D364" s="2" t="str">
        <f>'2 Diag Ordering list'!K332</f>
        <v>General Cargo</v>
      </c>
      <c r="E364" s="2">
        <f>'2 Diag Ordering list'!G332*'2 Diag Ordering list'!P332</f>
        <v>0</v>
      </c>
      <c r="F364" s="2">
        <f>'2 Diag Ordering list'!G332*'2 Diag Ordering list'!L332</f>
        <v>0</v>
      </c>
      <c r="G364" s="2">
        <f>'2 Diag Ordering list'!G332*'2 Diag Ordering list'!H332</f>
        <v>0</v>
      </c>
    </row>
    <row r="365" spans="1:7">
      <c r="A365" s="2">
        <f>'2 Diag Ordering list'!A333</f>
        <v>106550</v>
      </c>
      <c r="B365" s="2" t="str">
        <f>'2 Diag Ordering list'!F333</f>
        <v>TTM</v>
      </c>
      <c r="C365" s="2">
        <f>'2 Diag Ordering list'!G333</f>
        <v>0</v>
      </c>
      <c r="D365" s="2" t="str">
        <f>'2 Diag Ordering list'!K333</f>
        <v>General Cargo</v>
      </c>
      <c r="E365" s="2">
        <f>'2 Diag Ordering list'!G333*'2 Diag Ordering list'!P333</f>
        <v>0</v>
      </c>
      <c r="F365" s="2">
        <f>'2 Diag Ordering list'!G333*'2 Diag Ordering list'!L333</f>
        <v>0</v>
      </c>
      <c r="G365" s="2">
        <f>'2 Diag Ordering list'!G333*'2 Diag Ordering list'!H333</f>
        <v>0</v>
      </c>
    </row>
    <row r="366" spans="1:7">
      <c r="A366" s="2">
        <f>'2 Diag Ordering list'!A334</f>
        <v>106241</v>
      </c>
      <c r="B366" s="2" t="str">
        <f>'2 Diag Ordering list'!F334</f>
        <v>TTM</v>
      </c>
      <c r="C366" s="2">
        <f>'2 Diag Ordering list'!G334</f>
        <v>0</v>
      </c>
      <c r="D366" s="2" t="str">
        <f>'2 Diag Ordering list'!K334</f>
        <v>General Cargo</v>
      </c>
      <c r="E366" s="2">
        <f>'2 Diag Ordering list'!G334*'2 Diag Ordering list'!P334</f>
        <v>0</v>
      </c>
      <c r="F366" s="2">
        <f>'2 Diag Ordering list'!G334*'2 Diag Ordering list'!L334</f>
        <v>0</v>
      </c>
      <c r="G366" s="2">
        <f>'2 Diag Ordering list'!G334*'2 Diag Ordering list'!H334</f>
        <v>0</v>
      </c>
    </row>
    <row r="367" spans="1:7">
      <c r="A367" s="2">
        <f>'2 Diag Ordering list'!A335</f>
        <v>106715</v>
      </c>
      <c r="B367" s="2" t="str">
        <f>'2 Diag Ordering list'!F335</f>
        <v>TTM</v>
      </c>
      <c r="C367" s="2">
        <f>'2 Diag Ordering list'!G335</f>
        <v>0</v>
      </c>
      <c r="D367" s="2" t="str">
        <f>'2 Diag Ordering list'!K335</f>
        <v>General Cargo</v>
      </c>
      <c r="E367" s="2">
        <f>'2 Diag Ordering list'!G335*'2 Diag Ordering list'!P335</f>
        <v>0</v>
      </c>
      <c r="F367" s="2">
        <f>'2 Diag Ordering list'!G335*'2 Diag Ordering list'!L335</f>
        <v>0</v>
      </c>
      <c r="G367" s="2">
        <f>'2 Diag Ordering list'!G335*'2 Diag Ordering list'!H335</f>
        <v>0</v>
      </c>
    </row>
    <row r="368" spans="1:7">
      <c r="A368" s="2">
        <f>'2 Diag Ordering list'!A336</f>
        <v>106822</v>
      </c>
      <c r="B368" s="2" t="str">
        <f>'2 Diag Ordering list'!F336</f>
        <v>TTM</v>
      </c>
      <c r="C368" s="2">
        <f>'2 Diag Ordering list'!G336</f>
        <v>0</v>
      </c>
      <c r="D368" s="2" t="str">
        <f>'2 Diag Ordering list'!K336</f>
        <v>General Cargo</v>
      </c>
      <c r="E368" s="2">
        <f>'2 Diag Ordering list'!G336*'2 Diag Ordering list'!P336</f>
        <v>0</v>
      </c>
      <c r="F368" s="2">
        <f>'2 Diag Ordering list'!G336*'2 Diag Ordering list'!L336</f>
        <v>0</v>
      </c>
      <c r="G368" s="2">
        <f>'2 Diag Ordering list'!G336*'2 Diag Ordering list'!H336</f>
        <v>0</v>
      </c>
    </row>
    <row r="369" spans="1:7">
      <c r="A369" s="2">
        <f>'2 Diag Ordering list'!A337</f>
        <v>106823</v>
      </c>
      <c r="B369" s="2" t="str">
        <f>'2 Diag Ordering list'!F337</f>
        <v>TTM</v>
      </c>
      <c r="C369" s="2">
        <f>'2 Diag Ordering list'!G337</f>
        <v>0</v>
      </c>
      <c r="D369" s="2" t="str">
        <f>'2 Diag Ordering list'!K337</f>
        <v>General Cargo</v>
      </c>
      <c r="E369" s="2">
        <f>'2 Diag Ordering list'!G337*'2 Diag Ordering list'!P337</f>
        <v>0</v>
      </c>
      <c r="F369" s="2">
        <f>'2 Diag Ordering list'!G337*'2 Diag Ordering list'!L337</f>
        <v>0</v>
      </c>
      <c r="G369" s="2">
        <f>'2 Diag Ordering list'!G337*'2 Diag Ordering list'!H337</f>
        <v>0</v>
      </c>
    </row>
    <row r="370" spans="1:7">
      <c r="A370" s="2" t="str">
        <f>'2 Diag Ordering list'!A338</f>
        <v>1.5.7 Solid and liquid culture DST: FLD pure substances</v>
      </c>
      <c r="B370" s="2">
        <f>'2 Diag Ordering list'!F338</f>
        <v>0</v>
      </c>
      <c r="C370" s="2">
        <f>'2 Diag Ordering list'!G338</f>
        <v>0</v>
      </c>
      <c r="D370" s="2">
        <f>'2 Diag Ordering list'!K338</f>
        <v>0</v>
      </c>
      <c r="E370" s="2">
        <f>'2 Diag Ordering list'!G338*'2 Diag Ordering list'!P338</f>
        <v>0</v>
      </c>
      <c r="F370" s="2">
        <f>'2 Diag Ordering list'!G338*'2 Diag Ordering list'!L338</f>
        <v>0</v>
      </c>
      <c r="G370" s="2">
        <f>'2 Diag Ordering list'!G338*'2 Diag Ordering list'!H338</f>
        <v>0</v>
      </c>
    </row>
    <row r="371" spans="1:7">
      <c r="A371" s="2">
        <f>'2 Diag Ordering list'!A339</f>
        <v>106308</v>
      </c>
      <c r="B371" s="2" t="str">
        <f>'2 Diag Ordering list'!F339</f>
        <v>TTM</v>
      </c>
      <c r="C371" s="2">
        <f>'2 Diag Ordering list'!G339</f>
        <v>0</v>
      </c>
      <c r="D371" s="2" t="str">
        <f>'2 Diag Ordering list'!K339</f>
        <v>General Cargo</v>
      </c>
      <c r="E371" s="2">
        <f>'2 Diag Ordering list'!G339*'2 Diag Ordering list'!P339</f>
        <v>0</v>
      </c>
      <c r="F371" s="2">
        <f>'2 Diag Ordering list'!G339*'2 Diag Ordering list'!L339</f>
        <v>0</v>
      </c>
      <c r="G371" s="2">
        <f>'2 Diag Ordering list'!G339*'2 Diag Ordering list'!H339</f>
        <v>0</v>
      </c>
    </row>
    <row r="372" spans="1:7">
      <c r="A372" s="2">
        <f>'2 Diag Ordering list'!A340</f>
        <v>106309</v>
      </c>
      <c r="B372" s="2" t="str">
        <f>'2 Diag Ordering list'!F340</f>
        <v>TTM</v>
      </c>
      <c r="C372" s="2">
        <f>'2 Diag Ordering list'!G340</f>
        <v>0</v>
      </c>
      <c r="D372" s="2" t="str">
        <f>'2 Diag Ordering list'!K340</f>
        <v>Cool cargo (+2-+8°C)</v>
      </c>
      <c r="E372" s="2">
        <f>'2 Diag Ordering list'!G340*'2 Diag Ordering list'!P340</f>
        <v>0</v>
      </c>
      <c r="F372" s="2">
        <f>'2 Diag Ordering list'!G340*'2 Diag Ordering list'!L340</f>
        <v>0</v>
      </c>
      <c r="G372" s="2">
        <f>'2 Diag Ordering list'!G340*'2 Diag Ordering list'!H340</f>
        <v>0</v>
      </c>
    </row>
    <row r="373" spans="1:7">
      <c r="A373" s="2">
        <f>'2 Diag Ordering list'!A341</f>
        <v>106310</v>
      </c>
      <c r="B373" s="2" t="str">
        <f>'2 Diag Ordering list'!F341</f>
        <v>TTM</v>
      </c>
      <c r="C373" s="2">
        <f>'2 Diag Ordering list'!G341</f>
        <v>0</v>
      </c>
      <c r="D373" s="2" t="str">
        <f>'2 Diag Ordering list'!K341</f>
        <v>General Cargo</v>
      </c>
      <c r="E373" s="2">
        <f>'2 Diag Ordering list'!G341*'2 Diag Ordering list'!P341</f>
        <v>0</v>
      </c>
      <c r="F373" s="2">
        <f>'2 Diag Ordering list'!G341*'2 Diag Ordering list'!L341</f>
        <v>0</v>
      </c>
      <c r="G373" s="2">
        <f>'2 Diag Ordering list'!G341*'2 Diag Ordering list'!H341</f>
        <v>0</v>
      </c>
    </row>
    <row r="374" spans="1:7">
      <c r="A374" s="2" t="str">
        <f>'2 Diag Ordering list'!A342</f>
        <v>1.5.8 Solid and liquid culture DST: SLD pure substances</v>
      </c>
      <c r="B374" s="2">
        <f>'2 Diag Ordering list'!F342</f>
        <v>0</v>
      </c>
      <c r="C374" s="2">
        <f>'2 Diag Ordering list'!G342</f>
        <v>0</v>
      </c>
      <c r="D374" s="2">
        <f>'2 Diag Ordering list'!K342</f>
        <v>0</v>
      </c>
      <c r="E374" s="2">
        <f>'2 Diag Ordering list'!G342*'2 Diag Ordering list'!P342</f>
        <v>0</v>
      </c>
      <c r="F374" s="2">
        <f>'2 Diag Ordering list'!G342*'2 Diag Ordering list'!L342</f>
        <v>0</v>
      </c>
      <c r="G374" s="2">
        <f>'2 Diag Ordering list'!G342*'2 Diag Ordering list'!H342</f>
        <v>0</v>
      </c>
    </row>
    <row r="375" spans="1:7">
      <c r="A375" s="2">
        <f>'2 Diag Ordering list'!A343</f>
        <v>106584</v>
      </c>
      <c r="B375" s="2" t="str">
        <f>'2 Diag Ordering list'!F343</f>
        <v>BD International</v>
      </c>
      <c r="C375" s="2">
        <f>'2 Diag Ordering list'!G343</f>
        <v>0</v>
      </c>
      <c r="D375" s="2" t="str">
        <f>'2 Diag Ordering list'!K343</f>
        <v>Cool cargo (+2-+8°C)</v>
      </c>
      <c r="E375" s="2">
        <f>'2 Diag Ordering list'!G343*'2 Diag Ordering list'!P343</f>
        <v>0</v>
      </c>
      <c r="F375" s="2">
        <f>'2 Diag Ordering list'!G343*'2 Diag Ordering list'!L343</f>
        <v>0</v>
      </c>
      <c r="G375" s="2">
        <f>'2 Diag Ordering list'!G343*'2 Diag Ordering list'!H343</f>
        <v>0</v>
      </c>
    </row>
    <row r="376" spans="1:7">
      <c r="A376" s="2">
        <f>'2 Diag Ordering list'!A344</f>
        <v>106586</v>
      </c>
      <c r="B376" s="2" t="str">
        <f>'2 Diag Ordering list'!F344</f>
        <v>BD International</v>
      </c>
      <c r="C376" s="2">
        <f>'2 Diag Ordering list'!G344</f>
        <v>0</v>
      </c>
      <c r="D376" s="2" t="str">
        <f>'2 Diag Ordering list'!K344</f>
        <v>Cool cargo (+2-+8°C)</v>
      </c>
      <c r="E376" s="2">
        <f>'2 Diag Ordering list'!G344*'2 Diag Ordering list'!P344</f>
        <v>0</v>
      </c>
      <c r="F376" s="2">
        <f>'2 Diag Ordering list'!G344*'2 Diag Ordering list'!L344</f>
        <v>0</v>
      </c>
      <c r="G376" s="2">
        <f>'2 Diag Ordering list'!G344*'2 Diag Ordering list'!H344</f>
        <v>0</v>
      </c>
    </row>
    <row r="377" spans="1:7">
      <c r="A377" s="2">
        <f>'2 Diag Ordering list'!A345</f>
        <v>106587</v>
      </c>
      <c r="B377" s="2" t="str">
        <f>'2 Diag Ordering list'!F345</f>
        <v>BD International</v>
      </c>
      <c r="C377" s="2">
        <f>'2 Diag Ordering list'!G345</f>
        <v>0</v>
      </c>
      <c r="D377" s="2" t="str">
        <f>'2 Diag Ordering list'!K345</f>
        <v>Cool cargo (+2-+8°C)</v>
      </c>
      <c r="E377" s="2">
        <f>'2 Diag Ordering list'!G345*'2 Diag Ordering list'!P345</f>
        <v>0</v>
      </c>
      <c r="F377" s="2">
        <f>'2 Diag Ordering list'!G345*'2 Diag Ordering list'!L345</f>
        <v>0</v>
      </c>
      <c r="G377" s="2">
        <f>'2 Diag Ordering list'!G345*'2 Diag Ordering list'!H345</f>
        <v>0</v>
      </c>
    </row>
    <row r="378" spans="1:7">
      <c r="A378" s="2">
        <f>'2 Diag Ordering list'!A346</f>
        <v>106588</v>
      </c>
      <c r="B378" s="2" t="str">
        <f>'2 Diag Ordering list'!F346</f>
        <v>BD International</v>
      </c>
      <c r="C378" s="2">
        <f>'2 Diag Ordering list'!G346</f>
        <v>0</v>
      </c>
      <c r="D378" s="2" t="str">
        <f>'2 Diag Ordering list'!K346</f>
        <v>Cool cargo (+2-+8°C)</v>
      </c>
      <c r="E378" s="2">
        <f>'2 Diag Ordering list'!G346*'2 Diag Ordering list'!P346</f>
        <v>0</v>
      </c>
      <c r="F378" s="2">
        <f>'2 Diag Ordering list'!G346*'2 Diag Ordering list'!L346</f>
        <v>0</v>
      </c>
      <c r="G378" s="2">
        <f>'2 Diag Ordering list'!G346*'2 Diag Ordering list'!H346</f>
        <v>0</v>
      </c>
    </row>
    <row r="379" spans="1:7">
      <c r="A379" s="2">
        <f>'2 Diag Ordering list'!A347</f>
        <v>106975</v>
      </c>
      <c r="B379" s="2" t="str">
        <f>'2 Diag Ordering list'!F347</f>
        <v>BD International</v>
      </c>
      <c r="C379" s="2">
        <f>'2 Diag Ordering list'!G347</f>
        <v>0</v>
      </c>
      <c r="D379" s="2" t="str">
        <f>'2 Diag Ordering list'!K347</f>
        <v>Cool cargo (+2-+8°C)</v>
      </c>
      <c r="E379" s="2">
        <f>'2 Diag Ordering list'!G347*'2 Diag Ordering list'!P347</f>
        <v>0</v>
      </c>
      <c r="F379" s="2">
        <f>'2 Diag Ordering list'!G347*'2 Diag Ordering list'!L347</f>
        <v>0</v>
      </c>
      <c r="G379" s="2">
        <f>'2 Diag Ordering list'!G347*'2 Diag Ordering list'!H347</f>
        <v>0</v>
      </c>
    </row>
    <row r="380" spans="1:7">
      <c r="A380" s="2">
        <f>'2 Diag Ordering list'!A348</f>
        <v>106976</v>
      </c>
      <c r="B380" s="2" t="str">
        <f>'2 Diag Ordering list'!F348</f>
        <v>BD International</v>
      </c>
      <c r="C380" s="2">
        <f>'2 Diag Ordering list'!G348</f>
        <v>0</v>
      </c>
      <c r="D380" s="2" t="str">
        <f>'2 Diag Ordering list'!K348</f>
        <v>Cool cargo (+2-+8°C)</v>
      </c>
      <c r="E380" s="2">
        <f>'2 Diag Ordering list'!G348*'2 Diag Ordering list'!P348</f>
        <v>0</v>
      </c>
      <c r="F380" s="2">
        <f>'2 Diag Ordering list'!G348*'2 Diag Ordering list'!L348</f>
        <v>0</v>
      </c>
      <c r="G380" s="2">
        <f>'2 Diag Ordering list'!G348*'2 Diag Ordering list'!H348</f>
        <v>0</v>
      </c>
    </row>
    <row r="381" spans="1:7">
      <c r="A381" s="2">
        <f>'2 Diag Ordering list'!A349</f>
        <v>106977</v>
      </c>
      <c r="B381" s="2" t="str">
        <f>'2 Diag Ordering list'!F349</f>
        <v>BD International</v>
      </c>
      <c r="C381" s="2">
        <f>'2 Diag Ordering list'!G349</f>
        <v>0</v>
      </c>
      <c r="D381" s="2" t="str">
        <f>'2 Diag Ordering list'!K349</f>
        <v>General Cargo</v>
      </c>
      <c r="E381" s="2">
        <f>'2 Diag Ordering list'!G349*'2 Diag Ordering list'!P349</f>
        <v>0</v>
      </c>
      <c r="F381" s="2">
        <f>'2 Diag Ordering list'!G349*'2 Diag Ordering list'!L349</f>
        <v>0</v>
      </c>
      <c r="G381" s="2">
        <f>'2 Diag Ordering list'!G349*'2 Diag Ordering list'!H349</f>
        <v>0</v>
      </c>
    </row>
    <row r="382" spans="1:7">
      <c r="A382" s="2">
        <f>'2 Diag Ordering list'!A350</f>
        <v>106560</v>
      </c>
      <c r="B382" s="2" t="str">
        <f>'2 Diag Ordering list'!F350</f>
        <v>TTM</v>
      </c>
      <c r="C382" s="2">
        <f>'2 Diag Ordering list'!G350</f>
        <v>0</v>
      </c>
      <c r="D382" s="2" t="str">
        <f>'2 Diag Ordering list'!K350</f>
        <v>General Cargo</v>
      </c>
      <c r="E382" s="2">
        <f>'2 Diag Ordering list'!G350*'2 Diag Ordering list'!P350</f>
        <v>0</v>
      </c>
      <c r="F382" s="2">
        <f>'2 Diag Ordering list'!G350*'2 Diag Ordering list'!L350</f>
        <v>0</v>
      </c>
      <c r="G382" s="2">
        <f>'2 Diag Ordering list'!G350*'2 Diag Ordering list'!H350</f>
        <v>0</v>
      </c>
    </row>
    <row r="383" spans="1:7">
      <c r="A383" s="2">
        <f>'2 Diag Ordering list'!A351</f>
        <v>106653</v>
      </c>
      <c r="B383" s="2" t="str">
        <f>'2 Diag Ordering list'!F351</f>
        <v>TTM</v>
      </c>
      <c r="C383" s="2">
        <f>'2 Diag Ordering list'!G351</f>
        <v>0</v>
      </c>
      <c r="D383" s="2" t="str">
        <f>'2 Diag Ordering list'!K351</f>
        <v>General Cargo</v>
      </c>
      <c r="E383" s="2">
        <f>'2 Diag Ordering list'!G351*'2 Diag Ordering list'!P351</f>
        <v>0</v>
      </c>
      <c r="F383" s="2">
        <f>'2 Diag Ordering list'!G351*'2 Diag Ordering list'!L351</f>
        <v>0</v>
      </c>
      <c r="G383" s="2">
        <f>'2 Diag Ordering list'!G351*'2 Diag Ordering list'!H351</f>
        <v>0</v>
      </c>
    </row>
    <row r="384" spans="1:7">
      <c r="A384" s="2">
        <f>'2 Diag Ordering list'!A352</f>
        <v>106654</v>
      </c>
      <c r="B384" s="2" t="str">
        <f>'2 Diag Ordering list'!F352</f>
        <v>TTM</v>
      </c>
      <c r="C384" s="2">
        <f>'2 Diag Ordering list'!G352</f>
        <v>0</v>
      </c>
      <c r="D384" s="2" t="str">
        <f>'2 Diag Ordering list'!K352</f>
        <v>General cargo</v>
      </c>
      <c r="E384" s="2">
        <f>'2 Diag Ordering list'!G352*'2 Diag Ordering list'!P352</f>
        <v>0</v>
      </c>
      <c r="F384" s="2">
        <f>'2 Diag Ordering list'!G352*'2 Diag Ordering list'!L352</f>
        <v>0</v>
      </c>
      <c r="G384" s="2">
        <f>'2 Diag Ordering list'!G352*'2 Diag Ordering list'!H352</f>
        <v>0</v>
      </c>
    </row>
    <row r="385" spans="1:7">
      <c r="A385" s="2">
        <f>'2 Diag Ordering list'!A353</f>
        <v>106318</v>
      </c>
      <c r="B385" s="2" t="str">
        <f>'2 Diag Ordering list'!F353</f>
        <v>TTM</v>
      </c>
      <c r="C385" s="2">
        <f>'2 Diag Ordering list'!G353</f>
        <v>0</v>
      </c>
      <c r="D385" s="2" t="str">
        <f>'2 Diag Ordering list'!K353</f>
        <v>Cool cargo (+2-+8°C)</v>
      </c>
      <c r="E385" s="2">
        <f>'2 Diag Ordering list'!G353*'2 Diag Ordering list'!P353</f>
        <v>0</v>
      </c>
      <c r="F385" s="2">
        <f>'2 Diag Ordering list'!G353*'2 Diag Ordering list'!L353</f>
        <v>0</v>
      </c>
      <c r="G385" s="2">
        <f>'2 Diag Ordering list'!G353*'2 Diag Ordering list'!H353</f>
        <v>0</v>
      </c>
    </row>
    <row r="386" spans="1:7">
      <c r="A386" s="2">
        <f>'2 Diag Ordering list'!A354</f>
        <v>106313</v>
      </c>
      <c r="B386" s="2" t="str">
        <f>'2 Diag Ordering list'!F354</f>
        <v>TTM</v>
      </c>
      <c r="C386" s="2">
        <f>'2 Diag Ordering list'!G354</f>
        <v>0</v>
      </c>
      <c r="D386" s="2" t="str">
        <f>'2 Diag Ordering list'!K354</f>
        <v>Cool cargo (+2-+8°C)</v>
      </c>
      <c r="E386" s="2">
        <f>'2 Diag Ordering list'!G354*'2 Diag Ordering list'!P354</f>
        <v>0</v>
      </c>
      <c r="F386" s="2">
        <f>'2 Diag Ordering list'!G354*'2 Diag Ordering list'!L354</f>
        <v>0</v>
      </c>
      <c r="G386" s="2">
        <f>'2 Diag Ordering list'!G354*'2 Diag Ordering list'!H354</f>
        <v>0</v>
      </c>
    </row>
    <row r="387" spans="1:7">
      <c r="A387" s="2">
        <f>'2 Diag Ordering list'!A355</f>
        <v>106316</v>
      </c>
      <c r="B387" s="2" t="str">
        <f>'2 Diag Ordering list'!F355</f>
        <v>TTM</v>
      </c>
      <c r="C387" s="2">
        <f>'2 Diag Ordering list'!G355</f>
        <v>0</v>
      </c>
      <c r="D387" s="2" t="str">
        <f>'2 Diag Ordering list'!K355</f>
        <v>Cool cargo (+2-+8°C)</v>
      </c>
      <c r="E387" s="2">
        <f>'2 Diag Ordering list'!G355*'2 Diag Ordering list'!P355</f>
        <v>0</v>
      </c>
      <c r="F387" s="2">
        <f>'2 Diag Ordering list'!G355*'2 Diag Ordering list'!L355</f>
        <v>0</v>
      </c>
      <c r="G387" s="2">
        <f>'2 Diag Ordering list'!G355*'2 Diag Ordering list'!H355</f>
        <v>0</v>
      </c>
    </row>
    <row r="388" spans="1:7">
      <c r="A388" s="2">
        <f>'2 Diag Ordering list'!A356</f>
        <v>106315</v>
      </c>
      <c r="B388" s="2" t="str">
        <f>'2 Diag Ordering list'!F356</f>
        <v>TTM</v>
      </c>
      <c r="C388" s="2">
        <f>'2 Diag Ordering list'!G356</f>
        <v>0</v>
      </c>
      <c r="D388" s="2" t="str">
        <f>'2 Diag Ordering list'!K356</f>
        <v>Cool cargo (+2-+8°C)</v>
      </c>
      <c r="E388" s="2">
        <f>'2 Diag Ordering list'!G356*'2 Diag Ordering list'!P356</f>
        <v>0</v>
      </c>
      <c r="F388" s="2">
        <f>'2 Diag Ordering list'!G356*'2 Diag Ordering list'!L356</f>
        <v>0</v>
      </c>
      <c r="G388" s="2">
        <f>'2 Diag Ordering list'!G356*'2 Diag Ordering list'!H356</f>
        <v>0</v>
      </c>
    </row>
    <row r="389" spans="1:7">
      <c r="A389" s="2">
        <f>'2 Diag Ordering list'!A357</f>
        <v>106317</v>
      </c>
      <c r="B389" s="2" t="str">
        <f>'2 Diag Ordering list'!F357</f>
        <v>TTM</v>
      </c>
      <c r="C389" s="2">
        <f>'2 Diag Ordering list'!G357</f>
        <v>0</v>
      </c>
      <c r="D389" s="2" t="str">
        <f>'2 Diag Ordering list'!K357</f>
        <v>Cool cargo (+2-+8°C)</v>
      </c>
      <c r="E389" s="2">
        <f>'2 Diag Ordering list'!G357*'2 Diag Ordering list'!P357</f>
        <v>0</v>
      </c>
      <c r="F389" s="2">
        <f>'2 Diag Ordering list'!G357*'2 Diag Ordering list'!L357</f>
        <v>0</v>
      </c>
      <c r="G389" s="2">
        <f>'2 Diag Ordering list'!G357*'2 Diag Ordering list'!H357</f>
        <v>0</v>
      </c>
    </row>
    <row r="390" spans="1:7">
      <c r="A390" s="2">
        <f>'2 Diag Ordering list'!A358</f>
        <v>106319</v>
      </c>
      <c r="B390" s="2" t="str">
        <f>'2 Diag Ordering list'!F358</f>
        <v>TTM</v>
      </c>
      <c r="C390" s="2">
        <f>'2 Diag Ordering list'!G358</f>
        <v>0</v>
      </c>
      <c r="D390" s="2" t="str">
        <f>'2 Diag Ordering list'!K358</f>
        <v>Cool cargo (+2-+8°C)</v>
      </c>
      <c r="E390" s="2">
        <f>'2 Diag Ordering list'!G358*'2 Diag Ordering list'!P358</f>
        <v>0</v>
      </c>
      <c r="F390" s="2">
        <f>'2 Diag Ordering list'!G358*'2 Diag Ordering list'!L358</f>
        <v>0</v>
      </c>
      <c r="G390" s="2">
        <f>'2 Diag Ordering list'!G358*'2 Diag Ordering list'!H358</f>
        <v>0</v>
      </c>
    </row>
    <row r="391" spans="1:7">
      <c r="A391" s="2" t="str">
        <f>'2 Diag Ordering list'!A359</f>
        <v>1.6 MTB IDENTIFICATION</v>
      </c>
      <c r="B391" s="2">
        <f>'2 Diag Ordering list'!F359</f>
        <v>0</v>
      </c>
      <c r="C391" s="2">
        <f>'2 Diag Ordering list'!G359</f>
        <v>0</v>
      </c>
      <c r="D391" s="2">
        <f>'2 Diag Ordering list'!K359</f>
        <v>0</v>
      </c>
      <c r="E391" s="2">
        <f>'2 Diag Ordering list'!G359*'2 Diag Ordering list'!P359</f>
        <v>0</v>
      </c>
      <c r="F391" s="2">
        <f>'2 Diag Ordering list'!G359*'2 Diag Ordering list'!L359</f>
        <v>0</v>
      </c>
      <c r="G391" s="2">
        <f>'2 Diag Ordering list'!G359*'2 Diag Ordering list'!H359</f>
        <v>0</v>
      </c>
    </row>
    <row r="392" spans="1:7">
      <c r="A392" s="2" t="str">
        <f>'2 Diag Ordering list'!A360</f>
        <v>1.6.1 MTB Identification Rapid test</v>
      </c>
      <c r="B392" s="2">
        <f>'2 Diag Ordering list'!F360</f>
        <v>0</v>
      </c>
      <c r="C392" s="2">
        <f>'2 Diag Ordering list'!G360</f>
        <v>0</v>
      </c>
      <c r="D392" s="2">
        <f>'2 Diag Ordering list'!K360</f>
        <v>0</v>
      </c>
      <c r="E392" s="2">
        <f>'2 Diag Ordering list'!G360*'2 Diag Ordering list'!P360</f>
        <v>0</v>
      </c>
      <c r="F392" s="2">
        <f>'2 Diag Ordering list'!G360*'2 Diag Ordering list'!L360</f>
        <v>0</v>
      </c>
      <c r="G392" s="2">
        <f>'2 Diag Ordering list'!G360*'2 Diag Ordering list'!H360</f>
        <v>0</v>
      </c>
    </row>
    <row r="393" spans="1:7">
      <c r="A393" s="2">
        <f>'2 Diag Ordering list'!A361</f>
        <v>106611</v>
      </c>
      <c r="B393" s="2" t="str">
        <f>'2 Diag Ordering list'!F361</f>
        <v>TAUNS Laboratories</v>
      </c>
      <c r="C393" s="2">
        <f>'2 Diag Ordering list'!G361</f>
        <v>0</v>
      </c>
      <c r="D393" s="2" t="str">
        <f>'2 Diag Ordering list'!K361</f>
        <v>General Cargo</v>
      </c>
      <c r="E393" s="2">
        <f>'2 Diag Ordering list'!G361*'2 Diag Ordering list'!P361</f>
        <v>0</v>
      </c>
      <c r="F393" s="2">
        <f>'2 Diag Ordering list'!G361*'2 Diag Ordering list'!L361</f>
        <v>0</v>
      </c>
      <c r="G393" s="2">
        <f>'2 Diag Ordering list'!G361*'2 Diag Ordering list'!H361</f>
        <v>0</v>
      </c>
    </row>
    <row r="394" spans="1:7">
      <c r="A394" s="2">
        <f>'2 Diag Ordering list'!A362</f>
        <v>106953</v>
      </c>
      <c r="B394" s="2" t="str">
        <f>'2 Diag Ordering list'!F362</f>
        <v>TAUNS Laboratories</v>
      </c>
      <c r="C394" s="2">
        <f>'2 Diag Ordering list'!G362</f>
        <v>0</v>
      </c>
      <c r="D394" s="2" t="str">
        <f>'2 Diag Ordering list'!K362</f>
        <v>General Cargo</v>
      </c>
      <c r="E394" s="2">
        <f>'2 Diag Ordering list'!G362*'2 Diag Ordering list'!P362</f>
        <v>0</v>
      </c>
      <c r="F394" s="2">
        <f>'2 Diag Ordering list'!G362*'2 Diag Ordering list'!L362</f>
        <v>0</v>
      </c>
      <c r="G394" s="2">
        <f>'2 Diag Ordering list'!G362*'2 Diag Ordering list'!H362</f>
        <v>0</v>
      </c>
    </row>
    <row r="395" spans="1:7">
      <c r="A395" s="2">
        <f>'2 Diag Ordering list'!A363</f>
        <v>106612</v>
      </c>
      <c r="B395" s="2" t="str">
        <f>'2 Diag Ordering list'!F363</f>
        <v>TAUNS Laboratories</v>
      </c>
      <c r="C395" s="2">
        <f>'2 Diag Ordering list'!G363</f>
        <v>0</v>
      </c>
      <c r="D395" s="2" t="str">
        <f>'2 Diag Ordering list'!K363</f>
        <v>General Cargo</v>
      </c>
      <c r="E395" s="2">
        <f>'2 Diag Ordering list'!G363*'2 Diag Ordering list'!P363</f>
        <v>0</v>
      </c>
      <c r="F395" s="2">
        <f>'2 Diag Ordering list'!G363*'2 Diag Ordering list'!L363</f>
        <v>0</v>
      </c>
      <c r="G395" s="2">
        <f>'2 Diag Ordering list'!G363*'2 Diag Ordering list'!H363</f>
        <v>0</v>
      </c>
    </row>
    <row r="396" spans="1:7">
      <c r="A396" s="2" t="str">
        <f>'2 Diag Ordering list'!A364</f>
        <v xml:space="preserve">2. DETECTION OF LATENT TB </v>
      </c>
      <c r="B396" s="2">
        <f>'2 Diag Ordering list'!F364</f>
        <v>0</v>
      </c>
      <c r="C396" s="2">
        <f>'2 Diag Ordering list'!G364</f>
        <v>0</v>
      </c>
      <c r="D396" s="2">
        <f>'2 Diag Ordering list'!K364</f>
        <v>0</v>
      </c>
      <c r="E396" s="2">
        <f>'2 Diag Ordering list'!G364*'2 Diag Ordering list'!P364</f>
        <v>0</v>
      </c>
      <c r="F396" s="2">
        <f>'2 Diag Ordering list'!G364*'2 Diag Ordering list'!L364</f>
        <v>0</v>
      </c>
      <c r="G396" s="2">
        <f>'2 Diag Ordering list'!G364*'2 Diag Ordering list'!H364</f>
        <v>0</v>
      </c>
    </row>
    <row r="397" spans="1:7">
      <c r="A397" s="2" t="str">
        <f>'2 Diag Ordering list'!A365</f>
        <v>2.1 IGRA</v>
      </c>
      <c r="B397" s="2">
        <f>'2 Diag Ordering list'!F365</f>
        <v>0</v>
      </c>
      <c r="C397" s="2">
        <f>'2 Diag Ordering list'!G365</f>
        <v>0</v>
      </c>
      <c r="D397" s="2">
        <f>'2 Diag Ordering list'!K365</f>
        <v>0</v>
      </c>
      <c r="E397" s="2">
        <f>'2 Diag Ordering list'!G365*'2 Diag Ordering list'!P365</f>
        <v>0</v>
      </c>
      <c r="F397" s="2">
        <f>'2 Diag Ordering list'!G365*'2 Diag Ordering list'!L365</f>
        <v>0</v>
      </c>
      <c r="G397" s="2">
        <f>'2 Diag Ordering list'!G365*'2 Diag Ordering list'!H365</f>
        <v>0</v>
      </c>
    </row>
    <row r="398" spans="1:7">
      <c r="A398" s="2" t="str">
        <f>'2 Diag Ordering list'!A366</f>
        <v>2.1.1 IGRA Equipment</v>
      </c>
      <c r="B398" s="2">
        <f>'2 Diag Ordering list'!F366</f>
        <v>0</v>
      </c>
      <c r="C398" s="2">
        <f>'2 Diag Ordering list'!G366</f>
        <v>0</v>
      </c>
      <c r="D398" s="2">
        <f>'2 Diag Ordering list'!K366</f>
        <v>0</v>
      </c>
      <c r="E398" s="2">
        <f>'2 Diag Ordering list'!G366*'2 Diag Ordering list'!P366</f>
        <v>0</v>
      </c>
      <c r="F398" s="2">
        <f>'2 Diag Ordering list'!G366*'2 Diag Ordering list'!L366</f>
        <v>0</v>
      </c>
      <c r="G398" s="2">
        <f>'2 Diag Ordering list'!G366*'2 Diag Ordering list'!H366</f>
        <v>0</v>
      </c>
    </row>
    <row r="399" spans="1:7">
      <c r="A399" s="2">
        <f>'2 Diag Ordering list'!A367</f>
        <v>106841</v>
      </c>
      <c r="B399" s="2" t="str">
        <f>'2 Diag Ordering list'!F367</f>
        <v>AMEX</v>
      </c>
      <c r="C399" s="2">
        <f>'2 Diag Ordering list'!G367</f>
        <v>0</v>
      </c>
      <c r="D399" s="2" t="str">
        <f>'2 Diag Ordering list'!K367</f>
        <v>General Cargo</v>
      </c>
      <c r="E399" s="2">
        <f>'2 Diag Ordering list'!G367*'2 Diag Ordering list'!P367</f>
        <v>0</v>
      </c>
      <c r="F399" s="2">
        <f>'2 Diag Ordering list'!G367*'2 Diag Ordering list'!L367</f>
        <v>0</v>
      </c>
      <c r="G399" s="2">
        <f>'2 Diag Ordering list'!G367*'2 Diag Ordering list'!H367</f>
        <v>0</v>
      </c>
    </row>
    <row r="400" spans="1:7">
      <c r="A400" s="2">
        <f>'2 Diag Ordering list'!A368</f>
        <v>106842</v>
      </c>
      <c r="B400" s="2" t="str">
        <f>'2 Diag Ordering list'!F368</f>
        <v>AMEX</v>
      </c>
      <c r="C400" s="2">
        <f>'2 Diag Ordering list'!G368</f>
        <v>0</v>
      </c>
      <c r="D400" s="2" t="str">
        <f>'2 Diag Ordering list'!K368</f>
        <v>General Cargo</v>
      </c>
      <c r="E400" s="2">
        <f>'2 Diag Ordering list'!G368*'2 Diag Ordering list'!P368</f>
        <v>0</v>
      </c>
      <c r="F400" s="2">
        <f>'2 Diag Ordering list'!G368*'2 Diag Ordering list'!L368</f>
        <v>0</v>
      </c>
      <c r="G400" s="2">
        <f>'2 Diag Ordering list'!G368*'2 Diag Ordering list'!H368</f>
        <v>0</v>
      </c>
    </row>
    <row r="401" spans="1:7">
      <c r="A401" s="2">
        <f>'2 Diag Ordering list'!A369</f>
        <v>106857</v>
      </c>
      <c r="B401" s="2" t="str">
        <f>'2 Diag Ordering list'!F369</f>
        <v>TTM</v>
      </c>
      <c r="C401" s="2">
        <f>'2 Diag Ordering list'!G369</f>
        <v>0</v>
      </c>
      <c r="D401" s="2" t="str">
        <f>'2 Diag Ordering list'!K369</f>
        <v>General Cargo</v>
      </c>
      <c r="E401" s="2">
        <f>'2 Diag Ordering list'!G369*'2 Diag Ordering list'!P369</f>
        <v>0</v>
      </c>
      <c r="F401" s="2">
        <f>'2 Diag Ordering list'!G369*'2 Diag Ordering list'!L369</f>
        <v>0</v>
      </c>
      <c r="G401" s="2">
        <f>'2 Diag Ordering list'!G369*'2 Diag Ordering list'!H369</f>
        <v>0</v>
      </c>
    </row>
    <row r="402" spans="1:7">
      <c r="A402" s="2" t="str">
        <f>'2 Diag Ordering list'!A370</f>
        <v>2.1.2 IGRA Testing</v>
      </c>
      <c r="B402" s="2">
        <f>'2 Diag Ordering list'!F370</f>
        <v>0</v>
      </c>
      <c r="C402" s="2">
        <f>'2 Diag Ordering list'!G370</f>
        <v>0</v>
      </c>
      <c r="D402" s="2">
        <f>'2 Diag Ordering list'!K370</f>
        <v>0</v>
      </c>
      <c r="E402" s="2">
        <f>'2 Diag Ordering list'!G370*'2 Diag Ordering list'!P370</f>
        <v>0</v>
      </c>
      <c r="F402" s="2">
        <f>'2 Diag Ordering list'!G370*'2 Diag Ordering list'!L370</f>
        <v>0</v>
      </c>
      <c r="G402" s="2">
        <f>'2 Diag Ordering list'!G370*'2 Diag Ordering list'!H370</f>
        <v>0</v>
      </c>
    </row>
    <row r="403" spans="1:7">
      <c r="A403" s="2">
        <f>'2 Diag Ordering list'!A371</f>
        <v>0</v>
      </c>
      <c r="B403" s="2">
        <f>'2 Diag Ordering list'!F371</f>
        <v>0</v>
      </c>
      <c r="C403" s="2">
        <f>'2 Diag Ordering list'!G371</f>
        <v>0</v>
      </c>
      <c r="D403" s="2">
        <f>'2 Diag Ordering list'!K371</f>
        <v>0</v>
      </c>
      <c r="E403" s="2">
        <f>'2 Diag Ordering list'!G371*'2 Diag Ordering list'!P371</f>
        <v>0</v>
      </c>
      <c r="F403" s="2">
        <f>'2 Diag Ordering list'!G371*'2 Diag Ordering list'!L371</f>
        <v>0</v>
      </c>
      <c r="G403" s="2">
        <f>'2 Diag Ordering list'!G371*'2 Diag Ordering list'!H371</f>
        <v>0</v>
      </c>
    </row>
    <row r="404" spans="1:7">
      <c r="A404" s="2" t="str">
        <f>'2 Diag Ordering list'!A372</f>
        <v xml:space="preserve">3. DETECTION OF COVID-19 </v>
      </c>
      <c r="B404" s="2">
        <f>'2 Diag Ordering list'!F372</f>
        <v>0</v>
      </c>
      <c r="C404" s="2">
        <f>'2 Diag Ordering list'!G372</f>
        <v>0</v>
      </c>
      <c r="D404" s="2">
        <f>'2 Diag Ordering list'!K372</f>
        <v>0</v>
      </c>
      <c r="E404" s="2">
        <f>'2 Diag Ordering list'!G372*'2 Diag Ordering list'!P372</f>
        <v>0</v>
      </c>
      <c r="F404" s="2">
        <f>'2 Diag Ordering list'!G372*'2 Diag Ordering list'!L372</f>
        <v>0</v>
      </c>
      <c r="G404" s="2">
        <f>'2 Diag Ordering list'!G372*'2 Diag Ordering list'!H372</f>
        <v>0</v>
      </c>
    </row>
    <row r="405" spans="1:7">
      <c r="A405" s="2" t="str">
        <f>'2 Diag Ordering list'!A373</f>
        <v xml:space="preserve">3.1 COVID-19 </v>
      </c>
      <c r="B405" s="2">
        <f>'2 Diag Ordering list'!F373</f>
        <v>0</v>
      </c>
      <c r="C405" s="2">
        <f>'2 Diag Ordering list'!G373</f>
        <v>0</v>
      </c>
      <c r="D405" s="2">
        <f>'2 Diag Ordering list'!K373</f>
        <v>0</v>
      </c>
      <c r="E405" s="2">
        <f>'2 Diag Ordering list'!G373*'2 Diag Ordering list'!P373</f>
        <v>0</v>
      </c>
      <c r="F405" s="2">
        <f>'2 Diag Ordering list'!G373*'2 Diag Ordering list'!L373</f>
        <v>0</v>
      </c>
      <c r="G405" s="2">
        <f>'2 Diag Ordering list'!G373*'2 Diag Ordering list'!H373</f>
        <v>0</v>
      </c>
    </row>
    <row r="406" spans="1:7">
      <c r="A406" s="2" t="str">
        <f>'2 Diag Ordering list'!A374</f>
        <v>3.1.1 COVID-19 testing</v>
      </c>
      <c r="B406" s="2">
        <f>'2 Diag Ordering list'!F374</f>
        <v>0</v>
      </c>
      <c r="C406" s="2">
        <f>'2 Diag Ordering list'!G374</f>
        <v>0</v>
      </c>
      <c r="D406" s="2">
        <f>'2 Diag Ordering list'!K374</f>
        <v>0</v>
      </c>
      <c r="E406" s="2">
        <f>'2 Diag Ordering list'!G374*'2 Diag Ordering list'!P374</f>
        <v>0</v>
      </c>
      <c r="F406" s="2">
        <f>'2 Diag Ordering list'!G374*'2 Diag Ordering list'!L374</f>
        <v>0</v>
      </c>
      <c r="G406" s="2">
        <f>'2 Diag Ordering list'!G374*'2 Diag Ordering list'!H374</f>
        <v>0</v>
      </c>
    </row>
    <row r="407" spans="1:7">
      <c r="A407" s="2">
        <f>'2 Diag Ordering list'!A375</f>
        <v>106684</v>
      </c>
      <c r="B407" s="2" t="str">
        <f>'2 Diag Ordering list'!F375</f>
        <v>BD International</v>
      </c>
      <c r="C407" s="2">
        <f>'2 Diag Ordering list'!G375</f>
        <v>0</v>
      </c>
      <c r="D407" s="2" t="str">
        <f>'2 Diag Ordering list'!K375</f>
        <v>Keep cool 2-8°C</v>
      </c>
      <c r="E407" s="2">
        <f>'2 Diag Ordering list'!G375*'2 Diag Ordering list'!P375</f>
        <v>0</v>
      </c>
      <c r="F407" s="2">
        <f>'2 Diag Ordering list'!G375*'2 Diag Ordering list'!L375</f>
        <v>0</v>
      </c>
      <c r="G407" s="2">
        <f>'2 Diag Ordering list'!G375*'2 Diag Ordering list'!H375</f>
        <v>0</v>
      </c>
    </row>
    <row r="408" spans="1:7">
      <c r="A408" s="2">
        <f>'2 Diag Ordering list'!A376</f>
        <v>106685</v>
      </c>
      <c r="B408" s="2" t="str">
        <f>'2 Diag Ordering list'!F376</f>
        <v>BD International</v>
      </c>
      <c r="C408" s="2">
        <f>'2 Diag Ordering list'!G376</f>
        <v>0</v>
      </c>
      <c r="D408" s="2" t="str">
        <f>'2 Diag Ordering list'!K376</f>
        <v>General Cargo</v>
      </c>
      <c r="E408" s="2">
        <f>'2 Diag Ordering list'!G376*'2 Diag Ordering list'!P376</f>
        <v>0</v>
      </c>
      <c r="F408" s="2">
        <f>'2 Diag Ordering list'!G376*'2 Diag Ordering list'!L376</f>
        <v>0</v>
      </c>
      <c r="G408" s="2">
        <f>'2 Diag Ordering list'!G376*'2 Diag Ordering list'!H376</f>
        <v>0</v>
      </c>
    </row>
    <row r="409" spans="1:7">
      <c r="A409" s="2" t="str">
        <f>'2 Diag Ordering list'!A377</f>
        <v xml:space="preserve">XP3SARS-COV2-10 </v>
      </c>
      <c r="B409" s="2" t="str">
        <f>'2 Diag Ordering list'!F377</f>
        <v>Cepheid HBDC</v>
      </c>
      <c r="C409" s="2">
        <f>'2 Diag Ordering list'!G377</f>
        <v>0</v>
      </c>
      <c r="D409" s="2" t="str">
        <f>'2 Diag Ordering list'!K377</f>
        <v>Cool cargo (+2-+8°C) 
UN 2920 – CLASS 8(3)) in excepted quantity (EQ)</v>
      </c>
      <c r="E409" s="2">
        <f>'2 Diag Ordering list'!G377*'2 Diag Ordering list'!P377</f>
        <v>0</v>
      </c>
      <c r="F409" s="2">
        <f>'2 Diag Ordering list'!G377*'2 Diag Ordering list'!L377</f>
        <v>0</v>
      </c>
      <c r="G409" s="2">
        <f>'2 Diag Ordering list'!G377*'2 Diag Ordering list'!H377</f>
        <v>0</v>
      </c>
    </row>
    <row r="410" spans="1:7">
      <c r="A410" s="2" t="str">
        <f>'2 Diag Ordering list'!A378</f>
        <v>4. SAMPLE AND MEDIA PREPARATION</v>
      </c>
      <c r="B410" s="2">
        <f>'2 Diag Ordering list'!F378</f>
        <v>0</v>
      </c>
      <c r="C410" s="2">
        <f>'2 Diag Ordering list'!G378</f>
        <v>0</v>
      </c>
      <c r="D410" s="2">
        <f>'2 Diag Ordering list'!K378</f>
        <v>0</v>
      </c>
      <c r="E410" s="2">
        <f>'2 Diag Ordering list'!G378*'2 Diag Ordering list'!P378</f>
        <v>0</v>
      </c>
      <c r="F410" s="2">
        <f>'2 Diag Ordering list'!G378*'2 Diag Ordering list'!L378</f>
        <v>0</v>
      </c>
      <c r="G410" s="2">
        <f>'2 Diag Ordering list'!G378*'2 Diag Ordering list'!H378</f>
        <v>0</v>
      </c>
    </row>
    <row r="411" spans="1:7">
      <c r="A411" s="2" t="str">
        <f>'2 Diag Ordering list'!A379</f>
        <v>4.1 SPECIMEN TRANPORTATION AND PROCESSING</v>
      </c>
      <c r="B411" s="2">
        <f>'2 Diag Ordering list'!F379</f>
        <v>0</v>
      </c>
      <c r="C411" s="2">
        <f>'2 Diag Ordering list'!G379</f>
        <v>0</v>
      </c>
      <c r="D411" s="2">
        <f>'2 Diag Ordering list'!K379</f>
        <v>0</v>
      </c>
      <c r="E411" s="2">
        <f>'2 Diag Ordering list'!G379*'2 Diag Ordering list'!P379</f>
        <v>0</v>
      </c>
      <c r="F411" s="2">
        <f>'2 Diag Ordering list'!G379*'2 Diag Ordering list'!L379</f>
        <v>0</v>
      </c>
      <c r="G411" s="2">
        <f>'2 Diag Ordering list'!G379*'2 Diag Ordering list'!H379</f>
        <v>0</v>
      </c>
    </row>
    <row r="412" spans="1:7">
      <c r="A412" s="2" t="str">
        <f>'2 Diag Ordering list'!A380</f>
        <v xml:space="preserve">4.1.1 Specimen transport consumables	</v>
      </c>
      <c r="B412" s="2">
        <f>'2 Diag Ordering list'!F380</f>
        <v>0</v>
      </c>
      <c r="C412" s="2">
        <f>'2 Diag Ordering list'!G380</f>
        <v>0</v>
      </c>
      <c r="D412" s="2">
        <f>'2 Diag Ordering list'!K380</f>
        <v>0</v>
      </c>
      <c r="E412" s="2">
        <f>'2 Diag Ordering list'!G380*'2 Diag Ordering list'!P380</f>
        <v>0</v>
      </c>
      <c r="F412" s="2">
        <f>'2 Diag Ordering list'!G380*'2 Diag Ordering list'!L380</f>
        <v>0</v>
      </c>
      <c r="G412" s="2">
        <f>'2 Diag Ordering list'!G380*'2 Diag Ordering list'!H380</f>
        <v>0</v>
      </c>
    </row>
    <row r="413" spans="1:7">
      <c r="A413" s="2">
        <f>'2 Diag Ordering list'!A381</f>
        <v>106736</v>
      </c>
      <c r="B413" s="2" t="str">
        <f>'2 Diag Ordering list'!F381</f>
        <v>TTM</v>
      </c>
      <c r="C413" s="2">
        <f>'2 Diag Ordering list'!G381</f>
        <v>0</v>
      </c>
      <c r="D413" s="2" t="str">
        <f>'2 Diag Ordering list'!K381</f>
        <v>General Cargo</v>
      </c>
      <c r="E413" s="2">
        <f>'2 Diag Ordering list'!G381*'2 Diag Ordering list'!P381</f>
        <v>0</v>
      </c>
      <c r="F413" s="2">
        <f>'2 Diag Ordering list'!G381*'2 Diag Ordering list'!L381</f>
        <v>0</v>
      </c>
      <c r="G413" s="2">
        <f>'2 Diag Ordering list'!G381*'2 Diag Ordering list'!H381</f>
        <v>0</v>
      </c>
    </row>
    <row r="414" spans="1:7">
      <c r="A414" s="2">
        <f>'2 Diag Ordering list'!A382</f>
        <v>106244</v>
      </c>
      <c r="B414" s="2" t="str">
        <f>'2 Diag Ordering list'!F382</f>
        <v>TTM</v>
      </c>
      <c r="C414" s="2">
        <f>'2 Diag Ordering list'!G382</f>
        <v>0</v>
      </c>
      <c r="D414" s="2" t="str">
        <f>'2 Diag Ordering list'!K382</f>
        <v>General Cargo</v>
      </c>
      <c r="E414" s="2">
        <f>'2 Diag Ordering list'!G382*'2 Diag Ordering list'!P382</f>
        <v>0</v>
      </c>
      <c r="F414" s="2">
        <f>'2 Diag Ordering list'!G382*'2 Diag Ordering list'!L382</f>
        <v>0</v>
      </c>
      <c r="G414" s="2">
        <f>'2 Diag Ordering list'!G382*'2 Diag Ordering list'!H382</f>
        <v>0</v>
      </c>
    </row>
    <row r="415" spans="1:7">
      <c r="A415" s="2" t="str">
        <f>'2 Diag Ordering list'!A383</f>
        <v xml:space="preserve">4.1.2 Specimen processing equipment	</v>
      </c>
      <c r="B415" s="2">
        <f>'2 Diag Ordering list'!F383</f>
        <v>0</v>
      </c>
      <c r="C415" s="2">
        <f>'2 Diag Ordering list'!G383</f>
        <v>0</v>
      </c>
      <c r="D415" s="2">
        <f>'2 Diag Ordering list'!K383</f>
        <v>0</v>
      </c>
      <c r="E415" s="2">
        <f>'2 Diag Ordering list'!G383*'2 Diag Ordering list'!P383</f>
        <v>0</v>
      </c>
      <c r="F415" s="2">
        <f>'2 Diag Ordering list'!G383*'2 Diag Ordering list'!L383</f>
        <v>0</v>
      </c>
      <c r="G415" s="2">
        <f>'2 Diag Ordering list'!G383*'2 Diag Ordering list'!H383</f>
        <v>0</v>
      </c>
    </row>
    <row r="416" spans="1:7">
      <c r="A416" s="2">
        <f>'2 Diag Ordering list'!A384</f>
        <v>106220</v>
      </c>
      <c r="B416" s="2" t="str">
        <f>'2 Diag Ordering list'!F384</f>
        <v>TTM</v>
      </c>
      <c r="C416" s="2">
        <f>'2 Diag Ordering list'!G384</f>
        <v>0</v>
      </c>
      <c r="D416" s="2" t="str">
        <f>'2 Diag Ordering list'!K384</f>
        <v>General Cargo</v>
      </c>
      <c r="E416" s="2">
        <f>'2 Diag Ordering list'!G384*'2 Diag Ordering list'!P384</f>
        <v>0</v>
      </c>
      <c r="F416" s="2">
        <f>'2 Diag Ordering list'!G384*'2 Diag Ordering list'!L384</f>
        <v>0</v>
      </c>
      <c r="G416" s="2">
        <f>'2 Diag Ordering list'!G384*'2 Diag Ordering list'!H384</f>
        <v>0</v>
      </c>
    </row>
    <row r="417" spans="1:7">
      <c r="A417" s="2">
        <f>'2 Diag Ordering list'!A385</f>
        <v>106222</v>
      </c>
      <c r="B417" s="2" t="str">
        <f>'2 Diag Ordering list'!F385</f>
        <v>TTM</v>
      </c>
      <c r="C417" s="2">
        <f>'2 Diag Ordering list'!G385</f>
        <v>0</v>
      </c>
      <c r="D417" s="2" t="str">
        <f>'2 Diag Ordering list'!K385</f>
        <v>General Cargo</v>
      </c>
      <c r="E417" s="2">
        <f>'2 Diag Ordering list'!G385*'2 Diag Ordering list'!P385</f>
        <v>0</v>
      </c>
      <c r="F417" s="2">
        <f>'2 Diag Ordering list'!G385*'2 Diag Ordering list'!L385</f>
        <v>0</v>
      </c>
      <c r="G417" s="2">
        <f>'2 Diag Ordering list'!G385*'2 Diag Ordering list'!H385</f>
        <v>0</v>
      </c>
    </row>
    <row r="418" spans="1:7">
      <c r="A418" s="2" t="str">
        <f>'2 Diag Ordering list'!A386</f>
        <v xml:space="preserve">4.1.3 Specimen processing reagents	</v>
      </c>
      <c r="B418" s="2">
        <f>'2 Diag Ordering list'!F386</f>
        <v>0</v>
      </c>
      <c r="C418" s="2">
        <f>'2 Diag Ordering list'!G386</f>
        <v>0</v>
      </c>
      <c r="D418" s="2">
        <f>'2 Diag Ordering list'!K386</f>
        <v>0</v>
      </c>
      <c r="E418" s="2">
        <f>'2 Diag Ordering list'!G386*'2 Diag Ordering list'!P386</f>
        <v>0</v>
      </c>
      <c r="F418" s="2">
        <f>'2 Diag Ordering list'!G386*'2 Diag Ordering list'!L386</f>
        <v>0</v>
      </c>
      <c r="G418" s="2">
        <f>'2 Diag Ordering list'!G386*'2 Diag Ordering list'!H386</f>
        <v>0</v>
      </c>
    </row>
    <row r="419" spans="1:7">
      <c r="A419" s="2">
        <f>'2 Diag Ordering list'!A387</f>
        <v>106283</v>
      </c>
      <c r="B419" s="2" t="str">
        <f>'2 Diag Ordering list'!F387</f>
        <v>TTM</v>
      </c>
      <c r="C419" s="2">
        <f>'2 Diag Ordering list'!G387</f>
        <v>0</v>
      </c>
      <c r="D419" s="2" t="str">
        <f>'2 Diag Ordering list'!K387</f>
        <v>General Cargo</v>
      </c>
      <c r="E419" s="2">
        <f>'2 Diag Ordering list'!G387*'2 Diag Ordering list'!P387</f>
        <v>0</v>
      </c>
      <c r="F419" s="2">
        <f>'2 Diag Ordering list'!G387*'2 Diag Ordering list'!L387</f>
        <v>0</v>
      </c>
      <c r="G419" s="2">
        <f>'2 Diag Ordering list'!G387*'2 Diag Ordering list'!H387</f>
        <v>0</v>
      </c>
    </row>
    <row r="420" spans="1:7">
      <c r="A420" s="2">
        <f>'2 Diag Ordering list'!A388</f>
        <v>106284</v>
      </c>
      <c r="B420" s="2" t="str">
        <f>'2 Diag Ordering list'!F388</f>
        <v>TTM</v>
      </c>
      <c r="C420" s="2">
        <f>'2 Diag Ordering list'!G388</f>
        <v>0</v>
      </c>
      <c r="D420" s="2" t="str">
        <f>'2 Diag Ordering list'!K388</f>
        <v>General Cargo</v>
      </c>
      <c r="E420" s="2">
        <f>'2 Diag Ordering list'!G388*'2 Diag Ordering list'!P388</f>
        <v>0</v>
      </c>
      <c r="F420" s="2">
        <f>'2 Diag Ordering list'!G388*'2 Diag Ordering list'!L388</f>
        <v>0</v>
      </c>
      <c r="G420" s="2">
        <f>'2 Diag Ordering list'!G388*'2 Diag Ordering list'!H388</f>
        <v>0</v>
      </c>
    </row>
    <row r="421" spans="1:7">
      <c r="A421" s="2">
        <f>'2 Diag Ordering list'!A389</f>
        <v>106287</v>
      </c>
      <c r="B421" s="2" t="str">
        <f>'2 Diag Ordering list'!F389</f>
        <v>TTM</v>
      </c>
      <c r="C421" s="2">
        <f>'2 Diag Ordering list'!G389</f>
        <v>0</v>
      </c>
      <c r="D421" s="2" t="str">
        <f>'2 Diag Ordering list'!K389</f>
        <v>General Cargo</v>
      </c>
      <c r="E421" s="2">
        <f>'2 Diag Ordering list'!G389*'2 Diag Ordering list'!P389</f>
        <v>0</v>
      </c>
      <c r="F421" s="2">
        <f>'2 Diag Ordering list'!G389*'2 Diag Ordering list'!L389</f>
        <v>0</v>
      </c>
      <c r="G421" s="2">
        <f>'2 Diag Ordering list'!G389*'2 Diag Ordering list'!H389</f>
        <v>0</v>
      </c>
    </row>
    <row r="422" spans="1:7">
      <c r="A422" s="2" t="str">
        <f>'2 Diag Ordering list'!A390</f>
        <v xml:space="preserve">4.1.4 Specimen processing consumables	</v>
      </c>
      <c r="B422" s="2">
        <f>'2 Diag Ordering list'!F390</f>
        <v>0</v>
      </c>
      <c r="C422" s="2">
        <f>'2 Diag Ordering list'!G390</f>
        <v>0</v>
      </c>
      <c r="D422" s="2">
        <f>'2 Diag Ordering list'!K390</f>
        <v>0</v>
      </c>
      <c r="E422" s="2">
        <f>'2 Diag Ordering list'!G390*'2 Diag Ordering list'!P390</f>
        <v>0</v>
      </c>
      <c r="F422" s="2">
        <f>'2 Diag Ordering list'!G390*'2 Diag Ordering list'!L390</f>
        <v>0</v>
      </c>
      <c r="G422" s="2">
        <f>'2 Diag Ordering list'!G390*'2 Diag Ordering list'!H390</f>
        <v>0</v>
      </c>
    </row>
    <row r="423" spans="1:7">
      <c r="A423" s="2">
        <f>'2 Diag Ordering list'!A391</f>
        <v>106237</v>
      </c>
      <c r="B423" s="2" t="str">
        <f>'2 Diag Ordering list'!F391</f>
        <v>TTM</v>
      </c>
      <c r="C423" s="2">
        <f>'2 Diag Ordering list'!G391</f>
        <v>0</v>
      </c>
      <c r="D423" s="2" t="str">
        <f>'2 Diag Ordering list'!K391</f>
        <v>General Cargo</v>
      </c>
      <c r="E423" s="2">
        <f>'2 Diag Ordering list'!G391*'2 Diag Ordering list'!P391</f>
        <v>0</v>
      </c>
      <c r="F423" s="2">
        <f>'2 Diag Ordering list'!G391*'2 Diag Ordering list'!L391</f>
        <v>0</v>
      </c>
      <c r="G423" s="2">
        <f>'2 Diag Ordering list'!G391*'2 Diag Ordering list'!H391</f>
        <v>0</v>
      </c>
    </row>
    <row r="424" spans="1:7">
      <c r="A424" s="2">
        <f>'2 Diag Ordering list'!A392</f>
        <v>106238</v>
      </c>
      <c r="B424" s="2" t="str">
        <f>'2 Diag Ordering list'!F392</f>
        <v>TTM</v>
      </c>
      <c r="C424" s="2">
        <f>'2 Diag Ordering list'!G392</f>
        <v>0</v>
      </c>
      <c r="D424" s="2" t="str">
        <f>'2 Diag Ordering list'!K392</f>
        <v>General Cargo</v>
      </c>
      <c r="E424" s="2">
        <f>'2 Diag Ordering list'!G392*'2 Diag Ordering list'!P392</f>
        <v>0</v>
      </c>
      <c r="F424" s="2">
        <f>'2 Diag Ordering list'!G392*'2 Diag Ordering list'!L392</f>
        <v>0</v>
      </c>
      <c r="G424" s="2">
        <f>'2 Diag Ordering list'!G392*'2 Diag Ordering list'!H392</f>
        <v>0</v>
      </c>
    </row>
    <row r="425" spans="1:7">
      <c r="A425" s="2">
        <f>'2 Diag Ordering list'!A393</f>
        <v>106239</v>
      </c>
      <c r="B425" s="2" t="str">
        <f>'2 Diag Ordering list'!F393</f>
        <v>TTM</v>
      </c>
      <c r="C425" s="2">
        <f>'2 Diag Ordering list'!G393</f>
        <v>0</v>
      </c>
      <c r="D425" s="2" t="str">
        <f>'2 Diag Ordering list'!K393</f>
        <v>General Cargo</v>
      </c>
      <c r="E425" s="2">
        <f>'2 Diag Ordering list'!G393*'2 Diag Ordering list'!P393</f>
        <v>0</v>
      </c>
      <c r="F425" s="2">
        <f>'2 Diag Ordering list'!G393*'2 Diag Ordering list'!L393</f>
        <v>0</v>
      </c>
      <c r="G425" s="2">
        <f>'2 Diag Ordering list'!G393*'2 Diag Ordering list'!H393</f>
        <v>0</v>
      </c>
    </row>
    <row r="426" spans="1:7">
      <c r="A426" s="2">
        <f>'2 Diag Ordering list'!A394</f>
        <v>106230</v>
      </c>
      <c r="B426" s="2" t="str">
        <f>'2 Diag Ordering list'!F394</f>
        <v>TTM</v>
      </c>
      <c r="C426" s="2">
        <f>'2 Diag Ordering list'!G394</f>
        <v>0</v>
      </c>
      <c r="D426" s="2" t="str">
        <f>'2 Diag Ordering list'!K394</f>
        <v>General Cargo</v>
      </c>
      <c r="E426" s="2">
        <f>'2 Diag Ordering list'!G394*'2 Diag Ordering list'!P394</f>
        <v>0</v>
      </c>
      <c r="F426" s="2">
        <f>'2 Diag Ordering list'!G394*'2 Diag Ordering list'!L394</f>
        <v>0</v>
      </c>
      <c r="G426" s="2">
        <f>'2 Diag Ordering list'!G394*'2 Diag Ordering list'!H394</f>
        <v>0</v>
      </c>
    </row>
    <row r="427" spans="1:7">
      <c r="A427" s="2">
        <f>'2 Diag Ordering list'!A395</f>
        <v>106231</v>
      </c>
      <c r="B427" s="2" t="str">
        <f>'2 Diag Ordering list'!F395</f>
        <v>TTM</v>
      </c>
      <c r="C427" s="2">
        <f>'2 Diag Ordering list'!G395</f>
        <v>0</v>
      </c>
      <c r="D427" s="2" t="str">
        <f>'2 Diag Ordering list'!K395</f>
        <v>General Cargo</v>
      </c>
      <c r="E427" s="2">
        <f>'2 Diag Ordering list'!G395*'2 Diag Ordering list'!P395</f>
        <v>0</v>
      </c>
      <c r="F427" s="2">
        <f>'2 Diag Ordering list'!G395*'2 Diag Ordering list'!L395</f>
        <v>0</v>
      </c>
      <c r="G427" s="2">
        <f>'2 Diag Ordering list'!G395*'2 Diag Ordering list'!H395</f>
        <v>0</v>
      </c>
    </row>
    <row r="428" spans="1:7">
      <c r="A428" s="2">
        <f>'2 Diag Ordering list'!A396</f>
        <v>106509</v>
      </c>
      <c r="B428" s="2" t="str">
        <f>'2 Diag Ordering list'!F396</f>
        <v>TTM</v>
      </c>
      <c r="C428" s="2">
        <f>'2 Diag Ordering list'!G396</f>
        <v>0</v>
      </c>
      <c r="D428" s="2" t="str">
        <f>'2 Diag Ordering list'!K396</f>
        <v>General Cargo</v>
      </c>
      <c r="E428" s="2">
        <f>'2 Diag Ordering list'!G396*'2 Diag Ordering list'!P396</f>
        <v>0</v>
      </c>
      <c r="F428" s="2">
        <f>'2 Diag Ordering list'!G396*'2 Diag Ordering list'!L396</f>
        <v>0</v>
      </c>
      <c r="G428" s="2">
        <f>'2 Diag Ordering list'!G396*'2 Diag Ordering list'!H396</f>
        <v>0</v>
      </c>
    </row>
    <row r="429" spans="1:7">
      <c r="A429" s="2">
        <f>'2 Diag Ordering list'!A397</f>
        <v>106355</v>
      </c>
      <c r="B429" s="2" t="str">
        <f>'2 Diag Ordering list'!F397</f>
        <v>TTM</v>
      </c>
      <c r="C429" s="2">
        <f>'2 Diag Ordering list'!G397</f>
        <v>0</v>
      </c>
      <c r="D429" s="2" t="str">
        <f>'2 Diag Ordering list'!K397</f>
        <v>General Cargo</v>
      </c>
      <c r="E429" s="2">
        <f>'2 Diag Ordering list'!G397*'2 Diag Ordering list'!P397</f>
        <v>0</v>
      </c>
      <c r="F429" s="2">
        <f>'2 Diag Ordering list'!G397*'2 Diag Ordering list'!L397</f>
        <v>0</v>
      </c>
      <c r="G429" s="2">
        <f>'2 Diag Ordering list'!G397*'2 Diag Ordering list'!H397</f>
        <v>0</v>
      </c>
    </row>
    <row r="430" spans="1:7">
      <c r="A430" s="2">
        <f>'2 Diag Ordering list'!A398</f>
        <v>106738</v>
      </c>
      <c r="B430" s="2" t="str">
        <f>'2 Diag Ordering list'!F398</f>
        <v>TTM</v>
      </c>
      <c r="C430" s="2">
        <f>'2 Diag Ordering list'!G398</f>
        <v>0</v>
      </c>
      <c r="D430" s="2" t="str">
        <f>'2 Diag Ordering list'!K398</f>
        <v>Dangerous cargo
UN 1263-Paint, Class 3, PG II</v>
      </c>
      <c r="E430" s="2">
        <f>'2 Diag Ordering list'!G398*'2 Diag Ordering list'!P398</f>
        <v>0</v>
      </c>
      <c r="F430" s="2">
        <f>'2 Diag Ordering list'!G398*'2 Diag Ordering list'!L398</f>
        <v>0</v>
      </c>
      <c r="G430" s="2">
        <f>'2 Diag Ordering list'!G398*'2 Diag Ordering list'!H398</f>
        <v>0</v>
      </c>
    </row>
    <row r="431" spans="1:7">
      <c r="A431" s="2">
        <f>'2 Diag Ordering list'!A399</f>
        <v>106356</v>
      </c>
      <c r="B431" s="2" t="str">
        <f>'2 Diag Ordering list'!F399</f>
        <v>TTM</v>
      </c>
      <c r="C431" s="2">
        <f>'2 Diag Ordering list'!G399</f>
        <v>0</v>
      </c>
      <c r="D431" s="2" t="str">
        <f>'2 Diag Ordering list'!K399</f>
        <v>General Cargo</v>
      </c>
      <c r="E431" s="2">
        <f>'2 Diag Ordering list'!G399*'2 Diag Ordering list'!P399</f>
        <v>0</v>
      </c>
      <c r="F431" s="2">
        <f>'2 Diag Ordering list'!G399*'2 Diag Ordering list'!L399</f>
        <v>0</v>
      </c>
      <c r="G431" s="2">
        <f>'2 Diag Ordering list'!G399*'2 Diag Ordering list'!H399</f>
        <v>0</v>
      </c>
    </row>
    <row r="432" spans="1:7">
      <c r="A432" s="2" t="str">
        <f>'2 Diag Ordering list'!A400</f>
        <v>4.2 MEDIA PREPARATION</v>
      </c>
      <c r="B432" s="2">
        <f>'2 Diag Ordering list'!F400</f>
        <v>0</v>
      </c>
      <c r="C432" s="2">
        <f>'2 Diag Ordering list'!G400</f>
        <v>0</v>
      </c>
      <c r="D432" s="2">
        <f>'2 Diag Ordering list'!K400</f>
        <v>0</v>
      </c>
      <c r="E432" s="2">
        <f>'2 Diag Ordering list'!G400*'2 Diag Ordering list'!P400</f>
        <v>0</v>
      </c>
      <c r="F432" s="2">
        <f>'2 Diag Ordering list'!G400*'2 Diag Ordering list'!L400</f>
        <v>0</v>
      </c>
      <c r="G432" s="2">
        <f>'2 Diag Ordering list'!G400*'2 Diag Ordering list'!H400</f>
        <v>0</v>
      </c>
    </row>
    <row r="433" spans="1:7">
      <c r="A433" s="2" t="str">
        <f>'2 Diag Ordering list'!A401</f>
        <v>4.2.1 Media preparation equipment</v>
      </c>
      <c r="B433" s="2">
        <f>'2 Diag Ordering list'!F401</f>
        <v>0</v>
      </c>
      <c r="C433" s="2">
        <f>'2 Diag Ordering list'!G401</f>
        <v>0</v>
      </c>
      <c r="D433" s="2">
        <f>'2 Diag Ordering list'!K401</f>
        <v>0</v>
      </c>
      <c r="E433" s="2">
        <f>'2 Diag Ordering list'!G401*'2 Diag Ordering list'!P401</f>
        <v>0</v>
      </c>
      <c r="F433" s="2">
        <f>'2 Diag Ordering list'!G401*'2 Diag Ordering list'!L401</f>
        <v>0</v>
      </c>
      <c r="G433" s="2">
        <f>'2 Diag Ordering list'!G401*'2 Diag Ordering list'!H401</f>
        <v>0</v>
      </c>
    </row>
    <row r="434" spans="1:7">
      <c r="A434" s="2">
        <f>'2 Diag Ordering list'!A402</f>
        <v>106257</v>
      </c>
      <c r="B434" s="2" t="str">
        <f>'2 Diag Ordering list'!F402</f>
        <v>TTM</v>
      </c>
      <c r="C434" s="2">
        <f>'2 Diag Ordering list'!G402</f>
        <v>0</v>
      </c>
      <c r="D434" s="2" t="str">
        <f>'2 Diag Ordering list'!K402</f>
        <v>General Cargo</v>
      </c>
      <c r="E434" s="2">
        <f>'2 Diag Ordering list'!G402*'2 Diag Ordering list'!P402</f>
        <v>0</v>
      </c>
      <c r="F434" s="2">
        <f>'2 Diag Ordering list'!G402*'2 Diag Ordering list'!L402</f>
        <v>0</v>
      </c>
      <c r="G434" s="2">
        <f>'2 Diag Ordering list'!G402*'2 Diag Ordering list'!H402</f>
        <v>0</v>
      </c>
    </row>
    <row r="435" spans="1:7">
      <c r="A435" s="2">
        <f>'2 Diag Ordering list'!A403</f>
        <v>106099</v>
      </c>
      <c r="B435" s="2" t="str">
        <f>'2 Diag Ordering list'!F403</f>
        <v>TTM</v>
      </c>
      <c r="C435" s="2">
        <f>'2 Diag Ordering list'!G403</f>
        <v>0</v>
      </c>
      <c r="D435" s="2" t="str">
        <f>'2 Diag Ordering list'!K403</f>
        <v>General Cargo</v>
      </c>
      <c r="E435" s="2">
        <f>'2 Diag Ordering list'!G403*'2 Diag Ordering list'!P403</f>
        <v>0</v>
      </c>
      <c r="F435" s="2">
        <f>'2 Diag Ordering list'!G403*'2 Diag Ordering list'!L403</f>
        <v>0</v>
      </c>
      <c r="G435" s="2">
        <f>'2 Diag Ordering list'!G403*'2 Diag Ordering list'!H403</f>
        <v>0</v>
      </c>
    </row>
    <row r="436" spans="1:7">
      <c r="A436" s="2">
        <f>'2 Diag Ordering list'!A404</f>
        <v>106100</v>
      </c>
      <c r="B436" s="2" t="str">
        <f>'2 Diag Ordering list'!F404</f>
        <v>TTM</v>
      </c>
      <c r="C436" s="2">
        <f>'2 Diag Ordering list'!G404</f>
        <v>0</v>
      </c>
      <c r="D436" s="2" t="str">
        <f>'2 Diag Ordering list'!K404</f>
        <v>General Cargo</v>
      </c>
      <c r="E436" s="2">
        <f>'2 Diag Ordering list'!G404*'2 Diag Ordering list'!P404</f>
        <v>0</v>
      </c>
      <c r="F436" s="2">
        <f>'2 Diag Ordering list'!G404*'2 Diag Ordering list'!L404</f>
        <v>0</v>
      </c>
      <c r="G436" s="2">
        <f>'2 Diag Ordering list'!G404*'2 Diag Ordering list'!H404</f>
        <v>0</v>
      </c>
    </row>
    <row r="437" spans="1:7">
      <c r="A437" s="2">
        <f>'2 Diag Ordering list'!A405</f>
        <v>106136</v>
      </c>
      <c r="B437" s="2" t="str">
        <f>'2 Diag Ordering list'!F405</f>
        <v>TTM</v>
      </c>
      <c r="C437" s="2">
        <f>'2 Diag Ordering list'!G405</f>
        <v>0</v>
      </c>
      <c r="D437" s="2" t="str">
        <f>'2 Diag Ordering list'!K405</f>
        <v>General Cargo</v>
      </c>
      <c r="E437" s="2">
        <f>'2 Diag Ordering list'!G405*'2 Diag Ordering list'!P405</f>
        <v>0</v>
      </c>
      <c r="F437" s="2">
        <f>'2 Diag Ordering list'!G405*'2 Diag Ordering list'!L405</f>
        <v>0</v>
      </c>
      <c r="G437" s="2">
        <f>'2 Diag Ordering list'!G405*'2 Diag Ordering list'!H405</f>
        <v>0</v>
      </c>
    </row>
    <row r="438" spans="1:7">
      <c r="A438" s="2">
        <f>'2 Diag Ordering list'!A406</f>
        <v>106127</v>
      </c>
      <c r="B438" s="2" t="str">
        <f>'2 Diag Ordering list'!F406</f>
        <v>TTM</v>
      </c>
      <c r="C438" s="2">
        <f>'2 Diag Ordering list'!G406</f>
        <v>0</v>
      </c>
      <c r="D438" s="2" t="str">
        <f>'2 Diag Ordering list'!K406</f>
        <v>General Cargo</v>
      </c>
      <c r="E438" s="2">
        <f>'2 Diag Ordering list'!G406*'2 Diag Ordering list'!P406</f>
        <v>0</v>
      </c>
      <c r="F438" s="2">
        <f>'2 Diag Ordering list'!G406*'2 Diag Ordering list'!L406</f>
        <v>0</v>
      </c>
      <c r="G438" s="2">
        <f>'2 Diag Ordering list'!G406*'2 Diag Ordering list'!H406</f>
        <v>0</v>
      </c>
    </row>
    <row r="439" spans="1:7">
      <c r="A439" s="2">
        <f>'2 Diag Ordering list'!A407</f>
        <v>106137</v>
      </c>
      <c r="B439" s="2" t="str">
        <f>'2 Diag Ordering list'!F407</f>
        <v>TTM</v>
      </c>
      <c r="C439" s="2">
        <f>'2 Diag Ordering list'!G407</f>
        <v>0</v>
      </c>
      <c r="D439" s="2" t="str">
        <f>'2 Diag Ordering list'!K407</f>
        <v>General Cargo</v>
      </c>
      <c r="E439" s="2">
        <f>'2 Diag Ordering list'!G407*'2 Diag Ordering list'!P407</f>
        <v>0</v>
      </c>
      <c r="F439" s="2">
        <f>'2 Diag Ordering list'!G407*'2 Diag Ordering list'!L407</f>
        <v>0</v>
      </c>
      <c r="G439" s="2">
        <f>'2 Diag Ordering list'!G407*'2 Diag Ordering list'!H407</f>
        <v>0</v>
      </c>
    </row>
    <row r="440" spans="1:7">
      <c r="A440" s="2">
        <f>'2 Diag Ordering list'!A408</f>
        <v>106594</v>
      </c>
      <c r="B440" s="2" t="str">
        <f>'2 Diag Ordering list'!F408</f>
        <v>TTM</v>
      </c>
      <c r="C440" s="2">
        <f>'2 Diag Ordering list'!G408</f>
        <v>0</v>
      </c>
      <c r="D440" s="2" t="str">
        <f>'2 Diag Ordering list'!K408</f>
        <v>General Cargo</v>
      </c>
      <c r="E440" s="2">
        <f>'2 Diag Ordering list'!G408*'2 Diag Ordering list'!P408</f>
        <v>0</v>
      </c>
      <c r="F440" s="2">
        <f>'2 Diag Ordering list'!G408*'2 Diag Ordering list'!L408</f>
        <v>0</v>
      </c>
      <c r="G440" s="2">
        <f>'2 Diag Ordering list'!G408*'2 Diag Ordering list'!H408</f>
        <v>0</v>
      </c>
    </row>
    <row r="441" spans="1:7">
      <c r="A441" s="2">
        <f>'2 Diag Ordering list'!A409</f>
        <v>106595</v>
      </c>
      <c r="B441" s="2" t="str">
        <f>'2 Diag Ordering list'!F409</f>
        <v>TTM</v>
      </c>
      <c r="C441" s="2">
        <f>'2 Diag Ordering list'!G409</f>
        <v>0</v>
      </c>
      <c r="D441" s="2" t="str">
        <f>'2 Diag Ordering list'!K409</f>
        <v>General Cargo</v>
      </c>
      <c r="E441" s="2">
        <f>'2 Diag Ordering list'!G409*'2 Diag Ordering list'!P409</f>
        <v>0</v>
      </c>
      <c r="F441" s="2">
        <f>'2 Diag Ordering list'!G409*'2 Diag Ordering list'!L409</f>
        <v>0</v>
      </c>
      <c r="G441" s="2">
        <f>'2 Diag Ordering list'!G409*'2 Diag Ordering list'!H409</f>
        <v>0</v>
      </c>
    </row>
    <row r="442" spans="1:7">
      <c r="A442" s="2">
        <f>'2 Diag Ordering list'!A410</f>
        <v>106130</v>
      </c>
      <c r="B442" s="2" t="str">
        <f>'2 Diag Ordering list'!F410</f>
        <v>TTM</v>
      </c>
      <c r="C442" s="2">
        <f>'2 Diag Ordering list'!G410</f>
        <v>0</v>
      </c>
      <c r="D442" s="2" t="str">
        <f>'2 Diag Ordering list'!K410</f>
        <v>General Cargo</v>
      </c>
      <c r="E442" s="2">
        <f>'2 Diag Ordering list'!G410*'2 Diag Ordering list'!P410</f>
        <v>0</v>
      </c>
      <c r="F442" s="2">
        <f>'2 Diag Ordering list'!G410*'2 Diag Ordering list'!L410</f>
        <v>0</v>
      </c>
      <c r="G442" s="2">
        <f>'2 Diag Ordering list'!G410*'2 Diag Ordering list'!H410</f>
        <v>0</v>
      </c>
    </row>
    <row r="443" spans="1:7">
      <c r="A443" s="2">
        <f>'2 Diag Ordering list'!A411</f>
        <v>106562</v>
      </c>
      <c r="B443" s="2" t="str">
        <f>'2 Diag Ordering list'!F411</f>
        <v>TTM</v>
      </c>
      <c r="C443" s="2">
        <f>'2 Diag Ordering list'!G411</f>
        <v>0</v>
      </c>
      <c r="D443" s="2" t="str">
        <f>'2 Diag Ordering list'!K411</f>
        <v>General Cargo</v>
      </c>
      <c r="E443" s="2">
        <f>'2 Diag Ordering list'!G411*'2 Diag Ordering list'!P411</f>
        <v>0</v>
      </c>
      <c r="F443" s="2">
        <f>'2 Diag Ordering list'!G411*'2 Diag Ordering list'!L411</f>
        <v>0</v>
      </c>
      <c r="G443" s="2">
        <f>'2 Diag Ordering list'!G411*'2 Diag Ordering list'!H411</f>
        <v>0</v>
      </c>
    </row>
    <row r="444" spans="1:7">
      <c r="A444" s="2">
        <f>'2 Diag Ordering list'!A412</f>
        <v>106132</v>
      </c>
      <c r="B444" s="2" t="str">
        <f>'2 Diag Ordering list'!F412</f>
        <v>TTM</v>
      </c>
      <c r="C444" s="2">
        <f>'2 Diag Ordering list'!G412</f>
        <v>0</v>
      </c>
      <c r="D444" s="2" t="str">
        <f>'2 Diag Ordering list'!K412</f>
        <v>General Cargo</v>
      </c>
      <c r="E444" s="2">
        <f>'2 Diag Ordering list'!G412*'2 Diag Ordering list'!P412</f>
        <v>0</v>
      </c>
      <c r="F444" s="2">
        <f>'2 Diag Ordering list'!G412*'2 Diag Ordering list'!L412</f>
        <v>0</v>
      </c>
      <c r="G444" s="2">
        <f>'2 Diag Ordering list'!G412*'2 Diag Ordering list'!H412</f>
        <v>0</v>
      </c>
    </row>
    <row r="445" spans="1:7">
      <c r="A445" s="2">
        <f>'2 Diag Ordering list'!A413</f>
        <v>106720</v>
      </c>
      <c r="B445" s="2" t="str">
        <f>'2 Diag Ordering list'!F413</f>
        <v>TTM</v>
      </c>
      <c r="C445" s="2">
        <f>'2 Diag Ordering list'!G413</f>
        <v>0</v>
      </c>
      <c r="D445" s="2" t="str">
        <f>'2 Diag Ordering list'!K413</f>
        <v>General Cargo</v>
      </c>
      <c r="E445" s="2">
        <f>'2 Diag Ordering list'!G413*'2 Diag Ordering list'!P413</f>
        <v>0</v>
      </c>
      <c r="F445" s="2">
        <f>'2 Diag Ordering list'!G413*'2 Diag Ordering list'!L413</f>
        <v>0</v>
      </c>
      <c r="G445" s="2">
        <f>'2 Diag Ordering list'!G413*'2 Diag Ordering list'!H413</f>
        <v>0</v>
      </c>
    </row>
    <row r="446" spans="1:7">
      <c r="A446" s="2" t="str">
        <f>'2 Diag Ordering list'!A414</f>
        <v>4.2.2 Media preparation plasticware</v>
      </c>
      <c r="B446" s="2">
        <f>'2 Diag Ordering list'!F414</f>
        <v>0</v>
      </c>
      <c r="C446" s="2">
        <f>'2 Diag Ordering list'!G414</f>
        <v>0</v>
      </c>
      <c r="D446" s="2">
        <f>'2 Diag Ordering list'!K414</f>
        <v>0</v>
      </c>
      <c r="E446" s="2">
        <f>'2 Diag Ordering list'!G414*'2 Diag Ordering list'!P414</f>
        <v>0</v>
      </c>
      <c r="F446" s="2">
        <f>'2 Diag Ordering list'!G414*'2 Diag Ordering list'!L414</f>
        <v>0</v>
      </c>
      <c r="G446" s="2">
        <f>'2 Diag Ordering list'!G414*'2 Diag Ordering list'!H414</f>
        <v>0</v>
      </c>
    </row>
    <row r="447" spans="1:7">
      <c r="A447" s="2">
        <f>'2 Diag Ordering list'!A415</f>
        <v>106157</v>
      </c>
      <c r="B447" s="2" t="str">
        <f>'2 Diag Ordering list'!F415</f>
        <v>TTM</v>
      </c>
      <c r="C447" s="2">
        <f>'2 Diag Ordering list'!G415</f>
        <v>0</v>
      </c>
      <c r="D447" s="2" t="str">
        <f>'2 Diag Ordering list'!K415</f>
        <v>General Cargo</v>
      </c>
      <c r="E447" s="2">
        <f>'2 Diag Ordering list'!G415*'2 Diag Ordering list'!P415</f>
        <v>0</v>
      </c>
      <c r="F447" s="2">
        <f>'2 Diag Ordering list'!G415*'2 Diag Ordering list'!L415</f>
        <v>0</v>
      </c>
      <c r="G447" s="2">
        <f>'2 Diag Ordering list'!G415*'2 Diag Ordering list'!H415</f>
        <v>0</v>
      </c>
    </row>
    <row r="448" spans="1:7">
      <c r="A448" s="2">
        <f>'2 Diag Ordering list'!A416</f>
        <v>106158</v>
      </c>
      <c r="B448" s="2" t="str">
        <f>'2 Diag Ordering list'!F416</f>
        <v>TTM</v>
      </c>
      <c r="C448" s="2">
        <f>'2 Diag Ordering list'!G416</f>
        <v>0</v>
      </c>
      <c r="D448" s="2" t="str">
        <f>'2 Diag Ordering list'!K416</f>
        <v>General Cargo</v>
      </c>
      <c r="E448" s="2">
        <f>'2 Diag Ordering list'!G416*'2 Diag Ordering list'!P416</f>
        <v>0</v>
      </c>
      <c r="F448" s="2">
        <f>'2 Diag Ordering list'!G416*'2 Diag Ordering list'!L416</f>
        <v>0</v>
      </c>
      <c r="G448" s="2">
        <f>'2 Diag Ordering list'!G416*'2 Diag Ordering list'!H416</f>
        <v>0</v>
      </c>
    </row>
    <row r="449" spans="1:7">
      <c r="A449" s="2">
        <f>'2 Diag Ordering list'!A417</f>
        <v>106201</v>
      </c>
      <c r="B449" s="2" t="str">
        <f>'2 Diag Ordering list'!F417</f>
        <v>TTM</v>
      </c>
      <c r="C449" s="2">
        <f>'2 Diag Ordering list'!G417</f>
        <v>0</v>
      </c>
      <c r="D449" s="2" t="str">
        <f>'2 Diag Ordering list'!K417</f>
        <v>General Cargo</v>
      </c>
      <c r="E449" s="2">
        <f>'2 Diag Ordering list'!G417*'2 Diag Ordering list'!P417</f>
        <v>0</v>
      </c>
      <c r="F449" s="2">
        <f>'2 Diag Ordering list'!G417*'2 Diag Ordering list'!L417</f>
        <v>0</v>
      </c>
      <c r="G449" s="2">
        <f>'2 Diag Ordering list'!G417*'2 Diag Ordering list'!H417</f>
        <v>0</v>
      </c>
    </row>
    <row r="450" spans="1:7">
      <c r="A450" s="2">
        <f>'2 Diag Ordering list'!A418</f>
        <v>106202</v>
      </c>
      <c r="B450" s="2" t="str">
        <f>'2 Diag Ordering list'!F418</f>
        <v>TTM</v>
      </c>
      <c r="C450" s="2">
        <f>'2 Diag Ordering list'!G418</f>
        <v>0</v>
      </c>
      <c r="D450" s="2" t="str">
        <f>'2 Diag Ordering list'!K418</f>
        <v>General Cargo</v>
      </c>
      <c r="E450" s="2">
        <f>'2 Diag Ordering list'!G418*'2 Diag Ordering list'!P418</f>
        <v>0</v>
      </c>
      <c r="F450" s="2">
        <f>'2 Diag Ordering list'!G418*'2 Diag Ordering list'!L418</f>
        <v>0</v>
      </c>
      <c r="G450" s="2">
        <f>'2 Diag Ordering list'!G418*'2 Diag Ordering list'!H418</f>
        <v>0</v>
      </c>
    </row>
    <row r="451" spans="1:7">
      <c r="A451" s="2">
        <f>'2 Diag Ordering list'!A419</f>
        <v>106204</v>
      </c>
      <c r="B451" s="2" t="str">
        <f>'2 Diag Ordering list'!F419</f>
        <v>TTM</v>
      </c>
      <c r="C451" s="2">
        <f>'2 Diag Ordering list'!G419</f>
        <v>0</v>
      </c>
      <c r="D451" s="2" t="str">
        <f>'2 Diag Ordering list'!K419</f>
        <v>General Cargo</v>
      </c>
      <c r="E451" s="2">
        <f>'2 Diag Ordering list'!G419*'2 Diag Ordering list'!P419</f>
        <v>0</v>
      </c>
      <c r="F451" s="2">
        <f>'2 Diag Ordering list'!G419*'2 Diag Ordering list'!L419</f>
        <v>0</v>
      </c>
      <c r="G451" s="2">
        <f>'2 Diag Ordering list'!G419*'2 Diag Ordering list'!H419</f>
        <v>0</v>
      </c>
    </row>
    <row r="452" spans="1:7">
      <c r="A452" s="2">
        <f>'2 Diag Ordering list'!A420</f>
        <v>106171</v>
      </c>
      <c r="B452" s="2" t="str">
        <f>'2 Diag Ordering list'!F420</f>
        <v>TTM</v>
      </c>
      <c r="C452" s="2">
        <f>'2 Diag Ordering list'!G420</f>
        <v>0</v>
      </c>
      <c r="D452" s="2" t="str">
        <f>'2 Diag Ordering list'!K420</f>
        <v>General Cargo</v>
      </c>
      <c r="E452" s="2">
        <f>'2 Diag Ordering list'!G420*'2 Diag Ordering list'!P420</f>
        <v>0</v>
      </c>
      <c r="F452" s="2">
        <f>'2 Diag Ordering list'!G420*'2 Diag Ordering list'!L420</f>
        <v>0</v>
      </c>
      <c r="G452" s="2">
        <f>'2 Diag Ordering list'!G420*'2 Diag Ordering list'!H420</f>
        <v>0</v>
      </c>
    </row>
    <row r="453" spans="1:7">
      <c r="A453" s="2">
        <f>'2 Diag Ordering list'!A421</f>
        <v>106172</v>
      </c>
      <c r="B453" s="2" t="str">
        <f>'2 Diag Ordering list'!F421</f>
        <v>TTM</v>
      </c>
      <c r="C453" s="2">
        <f>'2 Diag Ordering list'!G421</f>
        <v>0</v>
      </c>
      <c r="D453" s="2" t="str">
        <f>'2 Diag Ordering list'!K421</f>
        <v>General Cargo</v>
      </c>
      <c r="E453" s="2">
        <f>'2 Diag Ordering list'!G421*'2 Diag Ordering list'!P421</f>
        <v>0</v>
      </c>
      <c r="F453" s="2">
        <f>'2 Diag Ordering list'!G421*'2 Diag Ordering list'!L421</f>
        <v>0</v>
      </c>
      <c r="G453" s="2">
        <f>'2 Diag Ordering list'!G421*'2 Diag Ordering list'!H421</f>
        <v>0</v>
      </c>
    </row>
    <row r="454" spans="1:7">
      <c r="A454" s="2">
        <f>'2 Diag Ordering list'!A422</f>
        <v>106173</v>
      </c>
      <c r="B454" s="2" t="str">
        <f>'2 Diag Ordering list'!F422</f>
        <v>TTM</v>
      </c>
      <c r="C454" s="2">
        <f>'2 Diag Ordering list'!G422</f>
        <v>0</v>
      </c>
      <c r="D454" s="2" t="str">
        <f>'2 Diag Ordering list'!K422</f>
        <v>General Cargo</v>
      </c>
      <c r="E454" s="2">
        <f>'2 Diag Ordering list'!G422*'2 Diag Ordering list'!P422</f>
        <v>0</v>
      </c>
      <c r="F454" s="2">
        <f>'2 Diag Ordering list'!G422*'2 Diag Ordering list'!L422</f>
        <v>0</v>
      </c>
      <c r="G454" s="2">
        <f>'2 Diag Ordering list'!G422*'2 Diag Ordering list'!H422</f>
        <v>0</v>
      </c>
    </row>
    <row r="455" spans="1:7">
      <c r="A455" s="2">
        <f>'2 Diag Ordering list'!A423</f>
        <v>106174</v>
      </c>
      <c r="B455" s="2" t="str">
        <f>'2 Diag Ordering list'!F423</f>
        <v>TTM</v>
      </c>
      <c r="C455" s="2">
        <f>'2 Diag Ordering list'!G423</f>
        <v>0</v>
      </c>
      <c r="D455" s="2" t="str">
        <f>'2 Diag Ordering list'!K423</f>
        <v>General Cargo</v>
      </c>
      <c r="E455" s="2">
        <f>'2 Diag Ordering list'!G423*'2 Diag Ordering list'!P423</f>
        <v>0</v>
      </c>
      <c r="F455" s="2">
        <f>'2 Diag Ordering list'!G423*'2 Diag Ordering list'!L423</f>
        <v>0</v>
      </c>
      <c r="G455" s="2">
        <f>'2 Diag Ordering list'!G423*'2 Diag Ordering list'!H423</f>
        <v>0</v>
      </c>
    </row>
    <row r="456" spans="1:7">
      <c r="A456" s="2">
        <f>'2 Diag Ordering list'!A424</f>
        <v>106175</v>
      </c>
      <c r="B456" s="2" t="str">
        <f>'2 Diag Ordering list'!F424</f>
        <v>TTM</v>
      </c>
      <c r="C456" s="2">
        <f>'2 Diag Ordering list'!G424</f>
        <v>0</v>
      </c>
      <c r="D456" s="2" t="str">
        <f>'2 Diag Ordering list'!K424</f>
        <v>General Cargo</v>
      </c>
      <c r="E456" s="2">
        <f>'2 Diag Ordering list'!G424*'2 Diag Ordering list'!P424</f>
        <v>0</v>
      </c>
      <c r="F456" s="2">
        <f>'2 Diag Ordering list'!G424*'2 Diag Ordering list'!L424</f>
        <v>0</v>
      </c>
      <c r="G456" s="2">
        <f>'2 Diag Ordering list'!G424*'2 Diag Ordering list'!H424</f>
        <v>0</v>
      </c>
    </row>
    <row r="457" spans="1:7">
      <c r="A457" s="2">
        <f>'2 Diag Ordering list'!A425</f>
        <v>106402</v>
      </c>
      <c r="B457" s="2" t="str">
        <f>'2 Diag Ordering list'!F425</f>
        <v>TTM</v>
      </c>
      <c r="C457" s="2">
        <f>'2 Diag Ordering list'!G425</f>
        <v>0</v>
      </c>
      <c r="D457" s="2" t="str">
        <f>'2 Diag Ordering list'!K425</f>
        <v>General Cargo</v>
      </c>
      <c r="E457" s="2">
        <f>'2 Diag Ordering list'!G425*'2 Diag Ordering list'!P425</f>
        <v>0</v>
      </c>
      <c r="F457" s="2">
        <f>'2 Diag Ordering list'!G425*'2 Diag Ordering list'!L425</f>
        <v>0</v>
      </c>
      <c r="G457" s="2">
        <f>'2 Diag Ordering list'!G425*'2 Diag Ordering list'!H425</f>
        <v>0</v>
      </c>
    </row>
    <row r="458" spans="1:7">
      <c r="A458" s="2" t="str">
        <f>'2 Diag Ordering list'!A426</f>
        <v>4.2.3 Media preparation glassware</v>
      </c>
      <c r="B458" s="2">
        <f>'2 Diag Ordering list'!F426</f>
        <v>0</v>
      </c>
      <c r="C458" s="2">
        <f>'2 Diag Ordering list'!G426</f>
        <v>0</v>
      </c>
      <c r="D458" s="2">
        <f>'2 Diag Ordering list'!K426</f>
        <v>0</v>
      </c>
      <c r="E458" s="2">
        <f>'2 Diag Ordering list'!G426*'2 Diag Ordering list'!P426</f>
        <v>0</v>
      </c>
      <c r="F458" s="2">
        <f>'2 Diag Ordering list'!G426*'2 Diag Ordering list'!L426</f>
        <v>0</v>
      </c>
      <c r="G458" s="2">
        <f>'2 Diag Ordering list'!G426*'2 Diag Ordering list'!H426</f>
        <v>0</v>
      </c>
    </row>
    <row r="459" spans="1:7">
      <c r="A459" s="2">
        <f>'2 Diag Ordering list'!A427</f>
        <v>106134</v>
      </c>
      <c r="B459" s="2" t="str">
        <f>'2 Diag Ordering list'!F427</f>
        <v>TTM</v>
      </c>
      <c r="C459" s="2">
        <f>'2 Diag Ordering list'!G427</f>
        <v>0</v>
      </c>
      <c r="D459" s="2" t="str">
        <f>'2 Diag Ordering list'!K427</f>
        <v>General Cargo</v>
      </c>
      <c r="E459" s="2">
        <f>'2 Diag Ordering list'!G427*'2 Diag Ordering list'!P427</f>
        <v>0</v>
      </c>
      <c r="F459" s="2">
        <f>'2 Diag Ordering list'!G427*'2 Diag Ordering list'!L427</f>
        <v>0</v>
      </c>
      <c r="G459" s="2">
        <f>'2 Diag Ordering list'!G427*'2 Diag Ordering list'!H427</f>
        <v>0</v>
      </c>
    </row>
    <row r="460" spans="1:7">
      <c r="A460" s="2">
        <f>'2 Diag Ordering list'!A428</f>
        <v>106135</v>
      </c>
      <c r="B460" s="2" t="str">
        <f>'2 Diag Ordering list'!F428</f>
        <v>TTM</v>
      </c>
      <c r="C460" s="2">
        <f>'2 Diag Ordering list'!G428</f>
        <v>0</v>
      </c>
      <c r="D460" s="2" t="str">
        <f>'2 Diag Ordering list'!K428</f>
        <v>General Cargo</v>
      </c>
      <c r="E460" s="2">
        <f>'2 Diag Ordering list'!G428*'2 Diag Ordering list'!P428</f>
        <v>0</v>
      </c>
      <c r="F460" s="2">
        <f>'2 Diag Ordering list'!G428*'2 Diag Ordering list'!L428</f>
        <v>0</v>
      </c>
      <c r="G460" s="2">
        <f>'2 Diag Ordering list'!G428*'2 Diag Ordering list'!H428</f>
        <v>0</v>
      </c>
    </row>
    <row r="461" spans="1:7">
      <c r="A461" s="2">
        <f>'2 Diag Ordering list'!A429</f>
        <v>106203</v>
      </c>
      <c r="B461" s="2" t="str">
        <f>'2 Diag Ordering list'!F429</f>
        <v>TTM</v>
      </c>
      <c r="C461" s="2">
        <f>'2 Diag Ordering list'!G429</f>
        <v>0</v>
      </c>
      <c r="D461" s="2" t="str">
        <f>'2 Diag Ordering list'!K429</f>
        <v>General Cargo</v>
      </c>
      <c r="E461" s="2">
        <f>'2 Diag Ordering list'!G429*'2 Diag Ordering list'!P429</f>
        <v>0</v>
      </c>
      <c r="F461" s="2">
        <f>'2 Diag Ordering list'!G429*'2 Diag Ordering list'!L429</f>
        <v>0</v>
      </c>
      <c r="G461" s="2">
        <f>'2 Diag Ordering list'!G429*'2 Diag Ordering list'!H429</f>
        <v>0</v>
      </c>
    </row>
    <row r="462" spans="1:7">
      <c r="A462" s="2">
        <f>'2 Diag Ordering list'!A430</f>
        <v>106152</v>
      </c>
      <c r="B462" s="2" t="str">
        <f>'2 Diag Ordering list'!F430</f>
        <v>TTM</v>
      </c>
      <c r="C462" s="2">
        <f>'2 Diag Ordering list'!G430</f>
        <v>0</v>
      </c>
      <c r="D462" s="2" t="str">
        <f>'2 Diag Ordering list'!K430</f>
        <v>General Cargo</v>
      </c>
      <c r="E462" s="2">
        <f>'2 Diag Ordering list'!G430*'2 Diag Ordering list'!P430</f>
        <v>0</v>
      </c>
      <c r="F462" s="2">
        <f>'2 Diag Ordering list'!G430*'2 Diag Ordering list'!L430</f>
        <v>0</v>
      </c>
      <c r="G462" s="2">
        <f>'2 Diag Ordering list'!G430*'2 Diag Ordering list'!H430</f>
        <v>0</v>
      </c>
    </row>
    <row r="463" spans="1:7">
      <c r="A463" s="2">
        <f>'2 Diag Ordering list'!A431</f>
        <v>106146</v>
      </c>
      <c r="B463" s="2" t="str">
        <f>'2 Diag Ordering list'!F431</f>
        <v>TTM</v>
      </c>
      <c r="C463" s="2">
        <f>'2 Diag Ordering list'!G431</f>
        <v>0</v>
      </c>
      <c r="D463" s="2" t="str">
        <f>'2 Diag Ordering list'!K431</f>
        <v>General Cargo</v>
      </c>
      <c r="E463" s="2">
        <f>'2 Diag Ordering list'!G431*'2 Diag Ordering list'!P431</f>
        <v>0</v>
      </c>
      <c r="F463" s="2">
        <f>'2 Diag Ordering list'!G431*'2 Diag Ordering list'!L431</f>
        <v>0</v>
      </c>
      <c r="G463" s="2">
        <f>'2 Diag Ordering list'!G431*'2 Diag Ordering list'!H431</f>
        <v>0</v>
      </c>
    </row>
    <row r="464" spans="1:7">
      <c r="A464" s="2">
        <f>'2 Diag Ordering list'!A432</f>
        <v>106147</v>
      </c>
      <c r="B464" s="2" t="str">
        <f>'2 Diag Ordering list'!F432</f>
        <v>TTM</v>
      </c>
      <c r="C464" s="2">
        <f>'2 Diag Ordering list'!G432</f>
        <v>0</v>
      </c>
      <c r="D464" s="2" t="str">
        <f>'2 Diag Ordering list'!K432</f>
        <v>General Cargo</v>
      </c>
      <c r="E464" s="2">
        <f>'2 Diag Ordering list'!G432*'2 Diag Ordering list'!P432</f>
        <v>0</v>
      </c>
      <c r="F464" s="2">
        <f>'2 Diag Ordering list'!G432*'2 Diag Ordering list'!L432</f>
        <v>0</v>
      </c>
      <c r="G464" s="2">
        <f>'2 Diag Ordering list'!G432*'2 Diag Ordering list'!H432</f>
        <v>0</v>
      </c>
    </row>
    <row r="465" spans="1:7">
      <c r="A465" s="2">
        <f>'2 Diag Ordering list'!A433</f>
        <v>106148</v>
      </c>
      <c r="B465" s="2" t="str">
        <f>'2 Diag Ordering list'!F433</f>
        <v>TTM</v>
      </c>
      <c r="C465" s="2">
        <f>'2 Diag Ordering list'!G433</f>
        <v>0</v>
      </c>
      <c r="D465" s="2" t="str">
        <f>'2 Diag Ordering list'!K433</f>
        <v>General Cargo</v>
      </c>
      <c r="E465" s="2">
        <f>'2 Diag Ordering list'!G433*'2 Diag Ordering list'!P433</f>
        <v>0</v>
      </c>
      <c r="F465" s="2">
        <f>'2 Diag Ordering list'!G433*'2 Diag Ordering list'!L433</f>
        <v>0</v>
      </c>
      <c r="G465" s="2">
        <f>'2 Diag Ordering list'!G433*'2 Diag Ordering list'!H433</f>
        <v>0</v>
      </c>
    </row>
    <row r="466" spans="1:7">
      <c r="A466" s="2">
        <f>'2 Diag Ordering list'!A434</f>
        <v>106149</v>
      </c>
      <c r="B466" s="2" t="str">
        <f>'2 Diag Ordering list'!F434</f>
        <v>TTM</v>
      </c>
      <c r="C466" s="2">
        <f>'2 Diag Ordering list'!G434</f>
        <v>0</v>
      </c>
      <c r="D466" s="2" t="str">
        <f>'2 Diag Ordering list'!K434</f>
        <v>General Cargo</v>
      </c>
      <c r="E466" s="2">
        <f>'2 Diag Ordering list'!G434*'2 Diag Ordering list'!P434</f>
        <v>0</v>
      </c>
      <c r="F466" s="2">
        <f>'2 Diag Ordering list'!G434*'2 Diag Ordering list'!L434</f>
        <v>0</v>
      </c>
      <c r="G466" s="2">
        <f>'2 Diag Ordering list'!G434*'2 Diag Ordering list'!H434</f>
        <v>0</v>
      </c>
    </row>
    <row r="467" spans="1:7">
      <c r="A467" s="2">
        <f>'2 Diag Ordering list'!A435</f>
        <v>106159</v>
      </c>
      <c r="B467" s="2" t="str">
        <f>'2 Diag Ordering list'!F435</f>
        <v>TTM</v>
      </c>
      <c r="C467" s="2">
        <f>'2 Diag Ordering list'!G435</f>
        <v>0</v>
      </c>
      <c r="D467" s="2" t="str">
        <f>'2 Diag Ordering list'!K435</f>
        <v>General Cargo</v>
      </c>
      <c r="E467" s="2">
        <f>'2 Diag Ordering list'!G435*'2 Diag Ordering list'!P435</f>
        <v>0</v>
      </c>
      <c r="F467" s="2">
        <f>'2 Diag Ordering list'!G435*'2 Diag Ordering list'!L435</f>
        <v>0</v>
      </c>
      <c r="G467" s="2">
        <f>'2 Diag Ordering list'!G435*'2 Diag Ordering list'!H435</f>
        <v>0</v>
      </c>
    </row>
    <row r="468" spans="1:7">
      <c r="A468" s="2">
        <f>'2 Diag Ordering list'!A436</f>
        <v>106160</v>
      </c>
      <c r="B468" s="2" t="str">
        <f>'2 Diag Ordering list'!F436</f>
        <v>TTM</v>
      </c>
      <c r="C468" s="2">
        <f>'2 Diag Ordering list'!G436</f>
        <v>0</v>
      </c>
      <c r="D468" s="2" t="str">
        <f>'2 Diag Ordering list'!K436</f>
        <v>General Cargo</v>
      </c>
      <c r="E468" s="2">
        <f>'2 Diag Ordering list'!G436*'2 Diag Ordering list'!P436</f>
        <v>0</v>
      </c>
      <c r="F468" s="2">
        <f>'2 Diag Ordering list'!G436*'2 Diag Ordering list'!L436</f>
        <v>0</v>
      </c>
      <c r="G468" s="2">
        <f>'2 Diag Ordering list'!G436*'2 Diag Ordering list'!H436</f>
        <v>0</v>
      </c>
    </row>
    <row r="469" spans="1:7">
      <c r="A469" s="2">
        <f>'2 Diag Ordering list'!A437</f>
        <v>106161</v>
      </c>
      <c r="B469" s="2" t="str">
        <f>'2 Diag Ordering list'!F437</f>
        <v>TTM</v>
      </c>
      <c r="C469" s="2">
        <f>'2 Diag Ordering list'!G437</f>
        <v>0</v>
      </c>
      <c r="D469" s="2" t="str">
        <f>'2 Diag Ordering list'!K437</f>
        <v>General Cargo</v>
      </c>
      <c r="E469" s="2">
        <f>'2 Diag Ordering list'!G437*'2 Diag Ordering list'!P437</f>
        <v>0</v>
      </c>
      <c r="F469" s="2">
        <f>'2 Diag Ordering list'!G437*'2 Diag Ordering list'!L437</f>
        <v>0</v>
      </c>
      <c r="G469" s="2">
        <f>'2 Diag Ordering list'!G437*'2 Diag Ordering list'!H437</f>
        <v>0</v>
      </c>
    </row>
    <row r="470" spans="1:7">
      <c r="A470" s="2">
        <f>'2 Diag Ordering list'!A438</f>
        <v>106162</v>
      </c>
      <c r="B470" s="2" t="str">
        <f>'2 Diag Ordering list'!F438</f>
        <v>TTM</v>
      </c>
      <c r="C470" s="2">
        <f>'2 Diag Ordering list'!G438</f>
        <v>0</v>
      </c>
      <c r="D470" s="2" t="str">
        <f>'2 Diag Ordering list'!K438</f>
        <v>General Cargo</v>
      </c>
      <c r="E470" s="2">
        <f>'2 Diag Ordering list'!G438*'2 Diag Ordering list'!P438</f>
        <v>0</v>
      </c>
      <c r="F470" s="2">
        <f>'2 Diag Ordering list'!G438*'2 Diag Ordering list'!L438</f>
        <v>0</v>
      </c>
      <c r="G470" s="2">
        <f>'2 Diag Ordering list'!G438*'2 Diag Ordering list'!H438</f>
        <v>0</v>
      </c>
    </row>
    <row r="471" spans="1:7">
      <c r="A471" s="2">
        <f>'2 Diag Ordering list'!A439</f>
        <v>106163</v>
      </c>
      <c r="B471" s="2" t="str">
        <f>'2 Diag Ordering list'!F439</f>
        <v>TTM</v>
      </c>
      <c r="C471" s="2">
        <f>'2 Diag Ordering list'!G439</f>
        <v>0</v>
      </c>
      <c r="D471" s="2" t="str">
        <f>'2 Diag Ordering list'!K439</f>
        <v>General Cargo</v>
      </c>
      <c r="E471" s="2">
        <f>'2 Diag Ordering list'!G439*'2 Diag Ordering list'!P439</f>
        <v>0</v>
      </c>
      <c r="F471" s="2">
        <f>'2 Diag Ordering list'!G439*'2 Diag Ordering list'!L439</f>
        <v>0</v>
      </c>
      <c r="G471" s="2">
        <f>'2 Diag Ordering list'!G439*'2 Diag Ordering list'!H439</f>
        <v>0</v>
      </c>
    </row>
    <row r="472" spans="1:7">
      <c r="A472" s="2">
        <f>'2 Diag Ordering list'!A440</f>
        <v>106164</v>
      </c>
      <c r="B472" s="2" t="str">
        <f>'2 Diag Ordering list'!F440</f>
        <v>TTM</v>
      </c>
      <c r="C472" s="2">
        <f>'2 Diag Ordering list'!G440</f>
        <v>0</v>
      </c>
      <c r="D472" s="2" t="str">
        <f>'2 Diag Ordering list'!K440</f>
        <v>General Cargo</v>
      </c>
      <c r="E472" s="2">
        <f>'2 Diag Ordering list'!G440*'2 Diag Ordering list'!P440</f>
        <v>0</v>
      </c>
      <c r="F472" s="2">
        <f>'2 Diag Ordering list'!G440*'2 Diag Ordering list'!L440</f>
        <v>0</v>
      </c>
      <c r="G472" s="2">
        <f>'2 Diag Ordering list'!G440*'2 Diag Ordering list'!H440</f>
        <v>0</v>
      </c>
    </row>
    <row r="473" spans="1:7">
      <c r="A473" s="2">
        <f>'2 Diag Ordering list'!A441</f>
        <v>106165</v>
      </c>
      <c r="B473" s="2" t="str">
        <f>'2 Diag Ordering list'!F441</f>
        <v>TTM</v>
      </c>
      <c r="C473" s="2">
        <f>'2 Diag Ordering list'!G441</f>
        <v>0</v>
      </c>
      <c r="D473" s="2" t="str">
        <f>'2 Diag Ordering list'!K441</f>
        <v>General Cargo</v>
      </c>
      <c r="E473" s="2">
        <f>'2 Diag Ordering list'!G441*'2 Diag Ordering list'!P441</f>
        <v>0</v>
      </c>
      <c r="F473" s="2">
        <f>'2 Diag Ordering list'!G441*'2 Diag Ordering list'!L441</f>
        <v>0</v>
      </c>
      <c r="G473" s="2">
        <f>'2 Diag Ordering list'!G441*'2 Diag Ordering list'!H441</f>
        <v>0</v>
      </c>
    </row>
    <row r="474" spans="1:7">
      <c r="A474" s="2">
        <f>'2 Diag Ordering list'!A442</f>
        <v>106166</v>
      </c>
      <c r="B474" s="2" t="str">
        <f>'2 Diag Ordering list'!F442</f>
        <v>TTM</v>
      </c>
      <c r="C474" s="2">
        <f>'2 Diag Ordering list'!G442</f>
        <v>0</v>
      </c>
      <c r="D474" s="2" t="str">
        <f>'2 Diag Ordering list'!K442</f>
        <v>General Cargo</v>
      </c>
      <c r="E474" s="2">
        <f>'2 Diag Ordering list'!G442*'2 Diag Ordering list'!P442</f>
        <v>0</v>
      </c>
      <c r="F474" s="2">
        <f>'2 Diag Ordering list'!G442*'2 Diag Ordering list'!L442</f>
        <v>0</v>
      </c>
      <c r="G474" s="2">
        <f>'2 Diag Ordering list'!G442*'2 Diag Ordering list'!H442</f>
        <v>0</v>
      </c>
    </row>
    <row r="475" spans="1:7">
      <c r="A475" s="2">
        <f>'2 Diag Ordering list'!A443</f>
        <v>106167</v>
      </c>
      <c r="B475" s="2" t="str">
        <f>'2 Diag Ordering list'!F443</f>
        <v>TTM</v>
      </c>
      <c r="C475" s="2">
        <f>'2 Diag Ordering list'!G443</f>
        <v>0</v>
      </c>
      <c r="D475" s="2" t="str">
        <f>'2 Diag Ordering list'!K443</f>
        <v>General Cargo</v>
      </c>
      <c r="E475" s="2">
        <f>'2 Diag Ordering list'!G443*'2 Diag Ordering list'!P443</f>
        <v>0</v>
      </c>
      <c r="F475" s="2">
        <f>'2 Diag Ordering list'!G443*'2 Diag Ordering list'!L443</f>
        <v>0</v>
      </c>
      <c r="G475" s="2">
        <f>'2 Diag Ordering list'!G443*'2 Diag Ordering list'!H443</f>
        <v>0</v>
      </c>
    </row>
    <row r="476" spans="1:7">
      <c r="A476" s="2">
        <f>'2 Diag Ordering list'!A444</f>
        <v>106168</v>
      </c>
      <c r="B476" s="2" t="str">
        <f>'2 Diag Ordering list'!F444</f>
        <v>TTM</v>
      </c>
      <c r="C476" s="2">
        <f>'2 Diag Ordering list'!G444</f>
        <v>0</v>
      </c>
      <c r="D476" s="2" t="str">
        <f>'2 Diag Ordering list'!K444</f>
        <v>General Cargo</v>
      </c>
      <c r="E476" s="2">
        <f>'2 Diag Ordering list'!G444*'2 Diag Ordering list'!P444</f>
        <v>0</v>
      </c>
      <c r="F476" s="2">
        <f>'2 Diag Ordering list'!G444*'2 Diag Ordering list'!L444</f>
        <v>0</v>
      </c>
      <c r="G476" s="2">
        <f>'2 Diag Ordering list'!G444*'2 Diag Ordering list'!H444</f>
        <v>0</v>
      </c>
    </row>
    <row r="477" spans="1:7">
      <c r="A477" s="2">
        <f>'2 Diag Ordering list'!A445</f>
        <v>106169</v>
      </c>
      <c r="B477" s="2" t="str">
        <f>'2 Diag Ordering list'!F445</f>
        <v>TTM</v>
      </c>
      <c r="C477" s="2">
        <f>'2 Diag Ordering list'!G445</f>
        <v>0</v>
      </c>
      <c r="D477" s="2" t="str">
        <f>'2 Diag Ordering list'!K445</f>
        <v>General Cargo</v>
      </c>
      <c r="E477" s="2">
        <f>'2 Diag Ordering list'!G445*'2 Diag Ordering list'!P445</f>
        <v>0</v>
      </c>
      <c r="F477" s="2">
        <f>'2 Diag Ordering list'!G445*'2 Diag Ordering list'!L445</f>
        <v>0</v>
      </c>
      <c r="G477" s="2">
        <f>'2 Diag Ordering list'!G445*'2 Diag Ordering list'!H445</f>
        <v>0</v>
      </c>
    </row>
    <row r="478" spans="1:7">
      <c r="A478" s="2">
        <f>'2 Diag Ordering list'!A446</f>
        <v>106170</v>
      </c>
      <c r="B478" s="2" t="str">
        <f>'2 Diag Ordering list'!F446</f>
        <v>TTM</v>
      </c>
      <c r="C478" s="2">
        <f>'2 Diag Ordering list'!G446</f>
        <v>0</v>
      </c>
      <c r="D478" s="2" t="str">
        <f>'2 Diag Ordering list'!K446</f>
        <v>General Cargo</v>
      </c>
      <c r="E478" s="2">
        <f>'2 Diag Ordering list'!G446*'2 Diag Ordering list'!P446</f>
        <v>0</v>
      </c>
      <c r="F478" s="2">
        <f>'2 Diag Ordering list'!G446*'2 Diag Ordering list'!L446</f>
        <v>0</v>
      </c>
      <c r="G478" s="2">
        <f>'2 Diag Ordering list'!G446*'2 Diag Ordering list'!H446</f>
        <v>0</v>
      </c>
    </row>
    <row r="479" spans="1:7">
      <c r="A479" s="2">
        <f>'2 Diag Ordering list'!A447</f>
        <v>106721</v>
      </c>
      <c r="B479" s="2" t="str">
        <f>'2 Diag Ordering list'!F447</f>
        <v>TTM</v>
      </c>
      <c r="C479" s="2">
        <f>'2 Diag Ordering list'!G447</f>
        <v>0</v>
      </c>
      <c r="D479" s="2" t="str">
        <f>'2 Diag Ordering list'!K447</f>
        <v>General Cargo</v>
      </c>
      <c r="E479" s="2">
        <f>'2 Diag Ordering list'!G447*'2 Diag Ordering list'!P447</f>
        <v>0</v>
      </c>
      <c r="F479" s="2">
        <f>'2 Diag Ordering list'!G447*'2 Diag Ordering list'!L447</f>
        <v>0</v>
      </c>
      <c r="G479" s="2">
        <f>'2 Diag Ordering list'!G447*'2 Diag Ordering list'!H447</f>
        <v>0</v>
      </c>
    </row>
    <row r="480" spans="1:7">
      <c r="A480" s="2">
        <f>'2 Diag Ordering list'!A448</f>
        <v>106177</v>
      </c>
      <c r="B480" s="2" t="str">
        <f>'2 Diag Ordering list'!F448</f>
        <v>TTM</v>
      </c>
      <c r="C480" s="2">
        <f>'2 Diag Ordering list'!G448</f>
        <v>0</v>
      </c>
      <c r="D480" s="2" t="str">
        <f>'2 Diag Ordering list'!K448</f>
        <v>General Cargo</v>
      </c>
      <c r="E480" s="2">
        <f>'2 Diag Ordering list'!G448*'2 Diag Ordering list'!P448</f>
        <v>0</v>
      </c>
      <c r="F480" s="2">
        <f>'2 Diag Ordering list'!G448*'2 Diag Ordering list'!L448</f>
        <v>0</v>
      </c>
      <c r="G480" s="2">
        <f>'2 Diag Ordering list'!G448*'2 Diag Ordering list'!H448</f>
        <v>0</v>
      </c>
    </row>
    <row r="481" spans="1:7">
      <c r="A481" s="2">
        <f>'2 Diag Ordering list'!A449</f>
        <v>106178</v>
      </c>
      <c r="B481" s="2" t="str">
        <f>'2 Diag Ordering list'!F449</f>
        <v>TTM</v>
      </c>
      <c r="C481" s="2">
        <f>'2 Diag Ordering list'!G449</f>
        <v>0</v>
      </c>
      <c r="D481" s="2" t="str">
        <f>'2 Diag Ordering list'!K449</f>
        <v>General Cargo</v>
      </c>
      <c r="E481" s="2">
        <f>'2 Diag Ordering list'!G449*'2 Diag Ordering list'!P449</f>
        <v>0</v>
      </c>
      <c r="F481" s="2">
        <f>'2 Diag Ordering list'!G449*'2 Diag Ordering list'!L449</f>
        <v>0</v>
      </c>
      <c r="G481" s="2">
        <f>'2 Diag Ordering list'!G449*'2 Diag Ordering list'!H449</f>
        <v>0</v>
      </c>
    </row>
    <row r="482" spans="1:7">
      <c r="A482" s="2">
        <f>'2 Diag Ordering list'!A450</f>
        <v>106179</v>
      </c>
      <c r="B482" s="2" t="str">
        <f>'2 Diag Ordering list'!F450</f>
        <v>TTM</v>
      </c>
      <c r="C482" s="2">
        <f>'2 Diag Ordering list'!G450</f>
        <v>0</v>
      </c>
      <c r="D482" s="2" t="str">
        <f>'2 Diag Ordering list'!K450</f>
        <v>General Cargo</v>
      </c>
      <c r="E482" s="2">
        <f>'2 Diag Ordering list'!G450*'2 Diag Ordering list'!P450</f>
        <v>0</v>
      </c>
      <c r="F482" s="2">
        <f>'2 Diag Ordering list'!G450*'2 Diag Ordering list'!L450</f>
        <v>0</v>
      </c>
      <c r="G482" s="2">
        <f>'2 Diag Ordering list'!G450*'2 Diag Ordering list'!H450</f>
        <v>0</v>
      </c>
    </row>
    <row r="483" spans="1:7">
      <c r="A483" s="2">
        <f>'2 Diag Ordering list'!A451</f>
        <v>106183</v>
      </c>
      <c r="B483" s="2" t="str">
        <f>'2 Diag Ordering list'!F451</f>
        <v>TTM</v>
      </c>
      <c r="C483" s="2">
        <f>'2 Diag Ordering list'!G451</f>
        <v>0</v>
      </c>
      <c r="D483" s="2" t="str">
        <f>'2 Diag Ordering list'!K451</f>
        <v>General Cargo</v>
      </c>
      <c r="E483" s="2">
        <f>'2 Diag Ordering list'!G451*'2 Diag Ordering list'!P451</f>
        <v>0</v>
      </c>
      <c r="F483" s="2">
        <f>'2 Diag Ordering list'!G451*'2 Diag Ordering list'!L451</f>
        <v>0</v>
      </c>
      <c r="G483" s="2">
        <f>'2 Diag Ordering list'!G451*'2 Diag Ordering list'!H451</f>
        <v>0</v>
      </c>
    </row>
    <row r="484" spans="1:7">
      <c r="A484" s="2">
        <f>'2 Diag Ordering list'!A452</f>
        <v>106184</v>
      </c>
      <c r="B484" s="2" t="str">
        <f>'2 Diag Ordering list'!F452</f>
        <v>TTM</v>
      </c>
      <c r="C484" s="2">
        <f>'2 Diag Ordering list'!G452</f>
        <v>0</v>
      </c>
      <c r="D484" s="2" t="str">
        <f>'2 Diag Ordering list'!K452</f>
        <v>General Cargo</v>
      </c>
      <c r="E484" s="2">
        <f>'2 Diag Ordering list'!G452*'2 Diag Ordering list'!P452</f>
        <v>0</v>
      </c>
      <c r="F484" s="2">
        <f>'2 Diag Ordering list'!G452*'2 Diag Ordering list'!L452</f>
        <v>0</v>
      </c>
      <c r="G484" s="2">
        <f>'2 Diag Ordering list'!G452*'2 Diag Ordering list'!H452</f>
        <v>0</v>
      </c>
    </row>
    <row r="485" spans="1:7">
      <c r="A485" s="2">
        <f>'2 Diag Ordering list'!A453</f>
        <v>106185</v>
      </c>
      <c r="B485" s="2" t="str">
        <f>'2 Diag Ordering list'!F453</f>
        <v>TTM</v>
      </c>
      <c r="C485" s="2">
        <f>'2 Diag Ordering list'!G453</f>
        <v>0</v>
      </c>
      <c r="D485" s="2" t="str">
        <f>'2 Diag Ordering list'!K453</f>
        <v>General Cargo</v>
      </c>
      <c r="E485" s="2">
        <f>'2 Diag Ordering list'!G453*'2 Diag Ordering list'!P453</f>
        <v>0</v>
      </c>
      <c r="F485" s="2">
        <f>'2 Diag Ordering list'!G453*'2 Diag Ordering list'!L453</f>
        <v>0</v>
      </c>
      <c r="G485" s="2">
        <f>'2 Diag Ordering list'!G453*'2 Diag Ordering list'!H453</f>
        <v>0</v>
      </c>
    </row>
    <row r="486" spans="1:7">
      <c r="A486" s="2">
        <f>'2 Diag Ordering list'!A454</f>
        <v>106186</v>
      </c>
      <c r="B486" s="2" t="str">
        <f>'2 Diag Ordering list'!F454</f>
        <v>TTM</v>
      </c>
      <c r="C486" s="2">
        <f>'2 Diag Ordering list'!G454</f>
        <v>0</v>
      </c>
      <c r="D486" s="2" t="str">
        <f>'2 Diag Ordering list'!K454</f>
        <v>General Cargo</v>
      </c>
      <c r="E486" s="2">
        <f>'2 Diag Ordering list'!G454*'2 Diag Ordering list'!P454</f>
        <v>0</v>
      </c>
      <c r="F486" s="2">
        <f>'2 Diag Ordering list'!G454*'2 Diag Ordering list'!L454</f>
        <v>0</v>
      </c>
      <c r="G486" s="2">
        <f>'2 Diag Ordering list'!G454*'2 Diag Ordering list'!H454</f>
        <v>0</v>
      </c>
    </row>
    <row r="487" spans="1:7">
      <c r="A487" s="2">
        <f>'2 Diag Ordering list'!A455</f>
        <v>106187</v>
      </c>
      <c r="B487" s="2" t="str">
        <f>'2 Diag Ordering list'!F455</f>
        <v>TTM</v>
      </c>
      <c r="C487" s="2">
        <f>'2 Diag Ordering list'!G455</f>
        <v>0</v>
      </c>
      <c r="D487" s="2" t="str">
        <f>'2 Diag Ordering list'!K455</f>
        <v>General Cargo</v>
      </c>
      <c r="E487" s="2">
        <f>'2 Diag Ordering list'!G455*'2 Diag Ordering list'!P455</f>
        <v>0</v>
      </c>
      <c r="F487" s="2">
        <f>'2 Diag Ordering list'!G455*'2 Diag Ordering list'!L455</f>
        <v>0</v>
      </c>
      <c r="G487" s="2">
        <f>'2 Diag Ordering list'!G455*'2 Diag Ordering list'!H455</f>
        <v>0</v>
      </c>
    </row>
    <row r="488" spans="1:7">
      <c r="A488" s="2" t="str">
        <f>'2 Diag Ordering list'!A456</f>
        <v>4.2.4 Media preparation consumables</v>
      </c>
      <c r="B488" s="2">
        <f>'2 Diag Ordering list'!F456</f>
        <v>0</v>
      </c>
      <c r="C488" s="2">
        <f>'2 Diag Ordering list'!G456</f>
        <v>0</v>
      </c>
      <c r="D488" s="2">
        <f>'2 Diag Ordering list'!K456</f>
        <v>0</v>
      </c>
      <c r="E488" s="2">
        <f>'2 Diag Ordering list'!G456*'2 Diag Ordering list'!P456</f>
        <v>0</v>
      </c>
      <c r="F488" s="2">
        <f>'2 Diag Ordering list'!G456*'2 Diag Ordering list'!L456</f>
        <v>0</v>
      </c>
      <c r="G488" s="2">
        <f>'2 Diag Ordering list'!G456*'2 Diag Ordering list'!H456</f>
        <v>0</v>
      </c>
    </row>
    <row r="489" spans="1:7">
      <c r="A489" s="2">
        <f>'2 Diag Ordering list'!A457</f>
        <v>106112</v>
      </c>
      <c r="B489" s="2" t="str">
        <f>'2 Diag Ordering list'!F457</f>
        <v>TTM</v>
      </c>
      <c r="C489" s="2">
        <f>'2 Diag Ordering list'!G457</f>
        <v>0</v>
      </c>
      <c r="D489" s="2" t="str">
        <f>'2 Diag Ordering list'!K457</f>
        <v>General Cargo</v>
      </c>
      <c r="E489" s="2">
        <f>'2 Diag Ordering list'!G457*'2 Diag Ordering list'!P457</f>
        <v>0</v>
      </c>
      <c r="F489" s="2">
        <f>'2 Diag Ordering list'!G457*'2 Diag Ordering list'!L457</f>
        <v>0</v>
      </c>
      <c r="G489" s="2">
        <f>'2 Diag Ordering list'!G457*'2 Diag Ordering list'!H457</f>
        <v>0</v>
      </c>
    </row>
    <row r="490" spans="1:7">
      <c r="A490" s="2">
        <f>'2 Diag Ordering list'!A458</f>
        <v>106363</v>
      </c>
      <c r="B490" s="2" t="str">
        <f>'2 Diag Ordering list'!F458</f>
        <v>TTM</v>
      </c>
      <c r="C490" s="2">
        <f>'2 Diag Ordering list'!G458</f>
        <v>0</v>
      </c>
      <c r="D490" s="2" t="str">
        <f>'2 Diag Ordering list'!K458</f>
        <v>General Cargo</v>
      </c>
      <c r="E490" s="2">
        <f>'2 Diag Ordering list'!G458*'2 Diag Ordering list'!P458</f>
        <v>0</v>
      </c>
      <c r="F490" s="2">
        <f>'2 Diag Ordering list'!G458*'2 Diag Ordering list'!L458</f>
        <v>0</v>
      </c>
      <c r="G490" s="2">
        <f>'2 Diag Ordering list'!G458*'2 Diag Ordering list'!H458</f>
        <v>0</v>
      </c>
    </row>
    <row r="491" spans="1:7">
      <c r="A491" s="2">
        <f>'2 Diag Ordering list'!A459</f>
        <v>106150</v>
      </c>
      <c r="B491" s="2" t="str">
        <f>'2 Diag Ordering list'!F459</f>
        <v>TTM</v>
      </c>
      <c r="C491" s="2">
        <f>'2 Diag Ordering list'!G459</f>
        <v>0</v>
      </c>
      <c r="D491" s="2" t="str">
        <f>'2 Diag Ordering list'!K459</f>
        <v>General Cargo</v>
      </c>
      <c r="E491" s="2">
        <f>'2 Diag Ordering list'!G459*'2 Diag Ordering list'!P459</f>
        <v>0</v>
      </c>
      <c r="F491" s="2">
        <f>'2 Diag Ordering list'!G459*'2 Diag Ordering list'!L459</f>
        <v>0</v>
      </c>
      <c r="G491" s="2">
        <f>'2 Diag Ordering list'!G459*'2 Diag Ordering list'!H459</f>
        <v>0</v>
      </c>
    </row>
    <row r="492" spans="1:7">
      <c r="A492" s="2" t="str">
        <f>'2 Diag Ordering list'!A460</f>
        <v xml:space="preserve">	106746</v>
      </c>
      <c r="B492" s="2" t="str">
        <f>'2 Diag Ordering list'!F460</f>
        <v>TTM</v>
      </c>
      <c r="C492" s="2">
        <f>'2 Diag Ordering list'!G460</f>
        <v>0</v>
      </c>
      <c r="D492" s="2" t="str">
        <f>'2 Diag Ordering list'!K460</f>
        <v>General Cargo</v>
      </c>
      <c r="E492" s="2">
        <f>'2 Diag Ordering list'!G460*'2 Diag Ordering list'!P460</f>
        <v>0</v>
      </c>
      <c r="F492" s="2">
        <f>'2 Diag Ordering list'!G460*'2 Diag Ordering list'!L460</f>
        <v>0</v>
      </c>
      <c r="G492" s="2">
        <f>'2 Diag Ordering list'!G460*'2 Diag Ordering list'!H460</f>
        <v>0</v>
      </c>
    </row>
    <row r="493" spans="1:7">
      <c r="A493" s="2">
        <f>'2 Diag Ordering list'!A461</f>
        <v>106415</v>
      </c>
      <c r="B493" s="2" t="str">
        <f>'2 Diag Ordering list'!F461</f>
        <v>TTM</v>
      </c>
      <c r="C493" s="2">
        <f>'2 Diag Ordering list'!G461</f>
        <v>0</v>
      </c>
      <c r="D493" s="2" t="str">
        <f>'2 Diag Ordering list'!K461</f>
        <v>General Cargo</v>
      </c>
      <c r="E493" s="2">
        <f>'2 Diag Ordering list'!G461*'2 Diag Ordering list'!P461</f>
        <v>0</v>
      </c>
      <c r="F493" s="2">
        <f>'2 Diag Ordering list'!G461*'2 Diag Ordering list'!L461</f>
        <v>0</v>
      </c>
      <c r="G493" s="2">
        <f>'2 Diag Ordering list'!G461*'2 Diag Ordering list'!H461</f>
        <v>0</v>
      </c>
    </row>
    <row r="494" spans="1:7">
      <c r="A494" s="2">
        <f>'2 Diag Ordering list'!A462</f>
        <v>106353</v>
      </c>
      <c r="B494" s="2" t="str">
        <f>'2 Diag Ordering list'!F462</f>
        <v>TTM</v>
      </c>
      <c r="C494" s="2">
        <f>'2 Diag Ordering list'!G462</f>
        <v>0</v>
      </c>
      <c r="D494" s="2" t="str">
        <f>'2 Diag Ordering list'!K462</f>
        <v>General Cargo</v>
      </c>
      <c r="E494" s="2">
        <f>'2 Diag Ordering list'!G462*'2 Diag Ordering list'!P462</f>
        <v>0</v>
      </c>
      <c r="F494" s="2">
        <f>'2 Diag Ordering list'!G462*'2 Diag Ordering list'!L462</f>
        <v>0</v>
      </c>
      <c r="G494" s="2">
        <f>'2 Diag Ordering list'!G462*'2 Diag Ordering list'!H462</f>
        <v>0</v>
      </c>
    </row>
    <row r="495" spans="1:7">
      <c r="A495" s="2">
        <f>'2 Diag Ordering list'!A463</f>
        <v>106354</v>
      </c>
      <c r="B495" s="2" t="str">
        <f>'2 Diag Ordering list'!F463</f>
        <v>TTM</v>
      </c>
      <c r="C495" s="2">
        <f>'2 Diag Ordering list'!G463</f>
        <v>0</v>
      </c>
      <c r="D495" s="2" t="str">
        <f>'2 Diag Ordering list'!K463</f>
        <v>General Cargo</v>
      </c>
      <c r="E495" s="2">
        <f>'2 Diag Ordering list'!G463*'2 Diag Ordering list'!P463</f>
        <v>0</v>
      </c>
      <c r="F495" s="2">
        <f>'2 Diag Ordering list'!G463*'2 Diag Ordering list'!L463</f>
        <v>0</v>
      </c>
      <c r="G495" s="2">
        <f>'2 Diag Ordering list'!G463*'2 Diag Ordering list'!H463</f>
        <v>0</v>
      </c>
    </row>
    <row r="496" spans="1:7">
      <c r="A496" s="2">
        <f>'2 Diag Ordering list'!A464</f>
        <v>106494</v>
      </c>
      <c r="B496" s="2" t="str">
        <f>'2 Diag Ordering list'!F464</f>
        <v>TTM</v>
      </c>
      <c r="C496" s="2">
        <f>'2 Diag Ordering list'!G464</f>
        <v>0</v>
      </c>
      <c r="D496" s="2" t="str">
        <f>'2 Diag Ordering list'!K464</f>
        <v>General Cargo</v>
      </c>
      <c r="E496" s="2">
        <f>'2 Diag Ordering list'!G464*'2 Diag Ordering list'!P464</f>
        <v>0</v>
      </c>
      <c r="F496" s="2">
        <f>'2 Diag Ordering list'!G464*'2 Diag Ordering list'!L464</f>
        <v>0</v>
      </c>
      <c r="G496" s="2">
        <f>'2 Diag Ordering list'!G464*'2 Diag Ordering list'!H464</f>
        <v>0</v>
      </c>
    </row>
    <row r="497" spans="1:7">
      <c r="A497" s="2">
        <f>'2 Diag Ordering list'!A465</f>
        <v>106063</v>
      </c>
      <c r="B497" s="2" t="str">
        <f>'2 Diag Ordering list'!F465</f>
        <v>TTM</v>
      </c>
      <c r="C497" s="2">
        <f>'2 Diag Ordering list'!G465</f>
        <v>0</v>
      </c>
      <c r="D497" s="2" t="str">
        <f>'2 Diag Ordering list'!K465</f>
        <v>General Cargo</v>
      </c>
      <c r="E497" s="2">
        <f>'2 Diag Ordering list'!G465*'2 Diag Ordering list'!P465</f>
        <v>0</v>
      </c>
      <c r="F497" s="2">
        <f>'2 Diag Ordering list'!G465*'2 Diag Ordering list'!L465</f>
        <v>0</v>
      </c>
      <c r="G497" s="2">
        <f>'2 Diag Ordering list'!G465*'2 Diag Ordering list'!H465</f>
        <v>0</v>
      </c>
    </row>
    <row r="498" spans="1:7">
      <c r="A498" s="2">
        <f>'2 Diag Ordering list'!A466</f>
        <v>106084</v>
      </c>
      <c r="B498" s="2" t="str">
        <f>'2 Diag Ordering list'!F466</f>
        <v>TTM</v>
      </c>
      <c r="C498" s="2">
        <f>'2 Diag Ordering list'!G466</f>
        <v>0</v>
      </c>
      <c r="D498" s="2" t="str">
        <f>'2 Diag Ordering list'!K466</f>
        <v>General Cargo</v>
      </c>
      <c r="E498" s="2">
        <f>'2 Diag Ordering list'!G466*'2 Diag Ordering list'!P466</f>
        <v>0</v>
      </c>
      <c r="F498" s="2">
        <f>'2 Diag Ordering list'!G466*'2 Diag Ordering list'!L466</f>
        <v>0</v>
      </c>
      <c r="G498" s="2">
        <f>'2 Diag Ordering list'!G466*'2 Diag Ordering list'!H466</f>
        <v>0</v>
      </c>
    </row>
    <row r="499" spans="1:7">
      <c r="A499" s="2">
        <f>'2 Diag Ordering list'!A467</f>
        <v>106086</v>
      </c>
      <c r="B499" s="2" t="str">
        <f>'2 Diag Ordering list'!F467</f>
        <v>TTM</v>
      </c>
      <c r="C499" s="2">
        <f>'2 Diag Ordering list'!G467</f>
        <v>0</v>
      </c>
      <c r="D499" s="2" t="str">
        <f>'2 Diag Ordering list'!K467</f>
        <v>General Cargo</v>
      </c>
      <c r="E499" s="2">
        <f>'2 Diag Ordering list'!G467*'2 Diag Ordering list'!P467</f>
        <v>0</v>
      </c>
      <c r="F499" s="2">
        <f>'2 Diag Ordering list'!G467*'2 Diag Ordering list'!L467</f>
        <v>0</v>
      </c>
      <c r="G499" s="2">
        <f>'2 Diag Ordering list'!G467*'2 Diag Ordering list'!H467</f>
        <v>0</v>
      </c>
    </row>
    <row r="500" spans="1:7">
      <c r="A500" s="2" t="str">
        <f>'2 Diag Ordering list'!A468</f>
        <v>5. INFECTION PREVENTION PRODUCTS</v>
      </c>
      <c r="B500" s="2">
        <f>'2 Diag Ordering list'!F468</f>
        <v>0</v>
      </c>
      <c r="C500" s="2">
        <f>'2 Diag Ordering list'!G468</f>
        <v>0</v>
      </c>
      <c r="D500" s="2">
        <f>'2 Diag Ordering list'!K468</f>
        <v>0</v>
      </c>
      <c r="E500" s="2">
        <f>'2 Diag Ordering list'!G468*'2 Diag Ordering list'!P468</f>
        <v>0</v>
      </c>
      <c r="F500" s="2">
        <f>'2 Diag Ordering list'!G468*'2 Diag Ordering list'!L468</f>
        <v>0</v>
      </c>
      <c r="G500" s="2">
        <f>'2 Diag Ordering list'!G468*'2 Diag Ordering list'!H468</f>
        <v>0</v>
      </c>
    </row>
    <row r="501" spans="1:7">
      <c r="A501" s="2" t="str">
        <f>'2 Diag Ordering list'!A469</f>
        <v>5.1 PERSONAL PROTECTIVE EQUIPMENT (PPE)</v>
      </c>
      <c r="B501" s="2">
        <f>'2 Diag Ordering list'!F469</f>
        <v>0</v>
      </c>
      <c r="C501" s="2">
        <f>'2 Diag Ordering list'!G469</f>
        <v>0</v>
      </c>
      <c r="D501" s="2">
        <f>'2 Diag Ordering list'!K469</f>
        <v>0</v>
      </c>
      <c r="E501" s="2">
        <f>'2 Diag Ordering list'!G469*'2 Diag Ordering list'!P469</f>
        <v>0</v>
      </c>
      <c r="F501" s="2">
        <f>'2 Diag Ordering list'!G469*'2 Diag Ordering list'!L469</f>
        <v>0</v>
      </c>
      <c r="G501" s="2">
        <f>'2 Diag Ordering list'!G469*'2 Diag Ordering list'!H469</f>
        <v>0</v>
      </c>
    </row>
    <row r="502" spans="1:7">
      <c r="A502" s="2" t="str">
        <f>'2 Diag Ordering list'!A470</f>
        <v>5.1.1 PPE consumables</v>
      </c>
      <c r="B502" s="2">
        <f>'2 Diag Ordering list'!F470</f>
        <v>0</v>
      </c>
      <c r="C502" s="2">
        <f>'2 Diag Ordering list'!G470</f>
        <v>0</v>
      </c>
      <c r="D502" s="2">
        <f>'2 Diag Ordering list'!K470</f>
        <v>0</v>
      </c>
      <c r="E502" s="2">
        <f>'2 Diag Ordering list'!G470*'2 Diag Ordering list'!P470</f>
        <v>0</v>
      </c>
      <c r="F502" s="2">
        <f>'2 Diag Ordering list'!G470*'2 Diag Ordering list'!L470</f>
        <v>0</v>
      </c>
      <c r="G502" s="2">
        <f>'2 Diag Ordering list'!G470*'2 Diag Ordering list'!H470</f>
        <v>0</v>
      </c>
    </row>
    <row r="503" spans="1:7">
      <c r="A503" s="2">
        <f>'2 Diag Ordering list'!A471</f>
        <v>106915</v>
      </c>
      <c r="B503" s="2" t="str">
        <f>'2 Diag Ordering list'!F471</f>
        <v>TTM</v>
      </c>
      <c r="C503" s="2">
        <f>'2 Diag Ordering list'!G471</f>
        <v>0</v>
      </c>
      <c r="D503" s="2" t="str">
        <f>'2 Diag Ordering list'!K471</f>
        <v>General Cargo</v>
      </c>
      <c r="E503" s="2">
        <f>'2 Diag Ordering list'!G471*'2 Diag Ordering list'!P471</f>
        <v>0</v>
      </c>
      <c r="F503" s="2">
        <f>'2 Diag Ordering list'!G471*'2 Diag Ordering list'!L471</f>
        <v>0</v>
      </c>
      <c r="G503" s="2">
        <f>'2 Diag Ordering list'!G471*'2 Diag Ordering list'!H471</f>
        <v>0</v>
      </c>
    </row>
    <row r="504" spans="1:7">
      <c r="A504" s="2">
        <f>'2 Diag Ordering list'!A472</f>
        <v>106818</v>
      </c>
      <c r="B504" s="2" t="str">
        <f>'2 Diag Ordering list'!F472</f>
        <v>TTM</v>
      </c>
      <c r="C504" s="2">
        <f>'2 Diag Ordering list'!G472</f>
        <v>0</v>
      </c>
      <c r="D504" s="2" t="str">
        <f>'2 Diag Ordering list'!K472</f>
        <v>General Cargo</v>
      </c>
      <c r="E504" s="2">
        <f>'2 Diag Ordering list'!G472*'2 Diag Ordering list'!P472</f>
        <v>0</v>
      </c>
      <c r="F504" s="2">
        <f>'2 Diag Ordering list'!G472*'2 Diag Ordering list'!L472</f>
        <v>0</v>
      </c>
      <c r="G504" s="2">
        <f>'2 Diag Ordering list'!G472*'2 Diag Ordering list'!H472</f>
        <v>0</v>
      </c>
    </row>
    <row r="505" spans="1:7">
      <c r="A505" s="2">
        <f>'2 Diag Ordering list'!A473</f>
        <v>106819</v>
      </c>
      <c r="B505" s="2" t="str">
        <f>'2 Diag Ordering list'!F473</f>
        <v>TTM</v>
      </c>
      <c r="C505" s="2">
        <f>'2 Diag Ordering list'!G473</f>
        <v>0</v>
      </c>
      <c r="D505" s="2" t="str">
        <f>'2 Diag Ordering list'!K473</f>
        <v>General Cargo</v>
      </c>
      <c r="E505" s="2">
        <f>'2 Diag Ordering list'!G473*'2 Diag Ordering list'!P473</f>
        <v>0</v>
      </c>
      <c r="F505" s="2">
        <f>'2 Diag Ordering list'!G473*'2 Diag Ordering list'!L473</f>
        <v>0</v>
      </c>
      <c r="G505" s="2">
        <f>'2 Diag Ordering list'!G473*'2 Diag Ordering list'!H473</f>
        <v>0</v>
      </c>
    </row>
    <row r="506" spans="1:7">
      <c r="A506" s="2">
        <f>'2 Diag Ordering list'!A474</f>
        <v>106820</v>
      </c>
      <c r="B506" s="2" t="str">
        <f>'2 Diag Ordering list'!F474</f>
        <v>TTM</v>
      </c>
      <c r="C506" s="2">
        <f>'2 Diag Ordering list'!G474</f>
        <v>0</v>
      </c>
      <c r="D506" s="2" t="str">
        <f>'2 Diag Ordering list'!K474</f>
        <v>General Cargo</v>
      </c>
      <c r="E506" s="2">
        <f>'2 Diag Ordering list'!G474*'2 Diag Ordering list'!P474</f>
        <v>0</v>
      </c>
      <c r="F506" s="2">
        <f>'2 Diag Ordering list'!G474*'2 Diag Ordering list'!L474</f>
        <v>0</v>
      </c>
      <c r="G506" s="2">
        <f>'2 Diag Ordering list'!G474*'2 Diag Ordering list'!H474</f>
        <v>0</v>
      </c>
    </row>
    <row r="507" spans="1:7">
      <c r="A507" s="2">
        <f>'2 Diag Ordering list'!A475</f>
        <v>106723</v>
      </c>
      <c r="B507" s="2" t="str">
        <f>'2 Diag Ordering list'!F475</f>
        <v>TTM</v>
      </c>
      <c r="C507" s="2">
        <f>'2 Diag Ordering list'!G475</f>
        <v>0</v>
      </c>
      <c r="D507" s="2" t="str">
        <f>'2 Diag Ordering list'!K475</f>
        <v>General Cargo</v>
      </c>
      <c r="E507" s="2">
        <f>'2 Diag Ordering list'!G475*'2 Diag Ordering list'!P475</f>
        <v>0</v>
      </c>
      <c r="F507" s="2">
        <f>'2 Diag Ordering list'!G475*'2 Diag Ordering list'!L475</f>
        <v>0</v>
      </c>
      <c r="G507" s="2">
        <f>'2 Diag Ordering list'!G475*'2 Diag Ordering list'!H475</f>
        <v>0</v>
      </c>
    </row>
    <row r="508" spans="1:7">
      <c r="A508" s="2">
        <f>'2 Diag Ordering list'!A476</f>
        <v>106724</v>
      </c>
      <c r="B508" s="2" t="str">
        <f>'2 Diag Ordering list'!F476</f>
        <v>TTM</v>
      </c>
      <c r="C508" s="2">
        <f>'2 Diag Ordering list'!G476</f>
        <v>0</v>
      </c>
      <c r="D508" s="2" t="str">
        <f>'2 Diag Ordering list'!K476</f>
        <v>General Cargo</v>
      </c>
      <c r="E508" s="2">
        <f>'2 Diag Ordering list'!G476*'2 Diag Ordering list'!P476</f>
        <v>0</v>
      </c>
      <c r="F508" s="2">
        <f>'2 Diag Ordering list'!G476*'2 Diag Ordering list'!L476</f>
        <v>0</v>
      </c>
      <c r="G508" s="2">
        <f>'2 Diag Ordering list'!G476*'2 Diag Ordering list'!H476</f>
        <v>0</v>
      </c>
    </row>
    <row r="509" spans="1:7">
      <c r="A509" s="2">
        <f>'2 Diag Ordering list'!A477</f>
        <v>106725</v>
      </c>
      <c r="B509" s="2" t="str">
        <f>'2 Diag Ordering list'!F477</f>
        <v>TTM</v>
      </c>
      <c r="C509" s="2">
        <f>'2 Diag Ordering list'!G477</f>
        <v>0</v>
      </c>
      <c r="D509" s="2" t="str">
        <f>'2 Diag Ordering list'!K477</f>
        <v>General Cargo</v>
      </c>
      <c r="E509" s="2">
        <f>'2 Diag Ordering list'!G477*'2 Diag Ordering list'!P477</f>
        <v>0</v>
      </c>
      <c r="F509" s="2">
        <f>'2 Diag Ordering list'!G477*'2 Diag Ordering list'!L477</f>
        <v>0</v>
      </c>
      <c r="G509" s="2">
        <f>'2 Diag Ordering list'!G477*'2 Diag Ordering list'!H477</f>
        <v>0</v>
      </c>
    </row>
    <row r="510" spans="1:7">
      <c r="A510" s="2">
        <f>'2 Diag Ordering list'!A478</f>
        <v>106435</v>
      </c>
      <c r="B510" s="2" t="str">
        <f>'2 Diag Ordering list'!F478</f>
        <v>TTM</v>
      </c>
      <c r="C510" s="2">
        <f>'2 Diag Ordering list'!G478</f>
        <v>0</v>
      </c>
      <c r="D510" s="2" t="str">
        <f>'2 Diag Ordering list'!K478</f>
        <v>General Cargo</v>
      </c>
      <c r="E510" s="2">
        <f>'2 Diag Ordering list'!G478*'2 Diag Ordering list'!P478</f>
        <v>0</v>
      </c>
      <c r="F510" s="2">
        <f>'2 Diag Ordering list'!G478*'2 Diag Ordering list'!L478</f>
        <v>0</v>
      </c>
      <c r="G510" s="2">
        <f>'2 Diag Ordering list'!G478*'2 Diag Ordering list'!H478</f>
        <v>0</v>
      </c>
    </row>
    <row r="511" spans="1:7">
      <c r="A511" s="2">
        <f>'2 Diag Ordering list'!A479</f>
        <v>106436</v>
      </c>
      <c r="B511" s="2" t="str">
        <f>'2 Diag Ordering list'!F479</f>
        <v>TTM</v>
      </c>
      <c r="C511" s="2">
        <f>'2 Diag Ordering list'!G479</f>
        <v>0</v>
      </c>
      <c r="D511" s="2" t="str">
        <f>'2 Diag Ordering list'!K479</f>
        <v>General Cargo</v>
      </c>
      <c r="E511" s="2">
        <f>'2 Diag Ordering list'!G479*'2 Diag Ordering list'!P479</f>
        <v>0</v>
      </c>
      <c r="F511" s="2">
        <f>'2 Diag Ordering list'!G479*'2 Diag Ordering list'!L479</f>
        <v>0</v>
      </c>
      <c r="G511" s="2">
        <f>'2 Diag Ordering list'!G479*'2 Diag Ordering list'!H479</f>
        <v>0</v>
      </c>
    </row>
    <row r="512" spans="1:7">
      <c r="A512" s="2">
        <f>'2 Diag Ordering list'!A480</f>
        <v>106437</v>
      </c>
      <c r="B512" s="2" t="str">
        <f>'2 Diag Ordering list'!F480</f>
        <v>TTM</v>
      </c>
      <c r="C512" s="2">
        <f>'2 Diag Ordering list'!G480</f>
        <v>0</v>
      </c>
      <c r="D512" s="2" t="str">
        <f>'2 Diag Ordering list'!K480</f>
        <v>General Cargo</v>
      </c>
      <c r="E512" s="2">
        <f>'2 Diag Ordering list'!G480*'2 Diag Ordering list'!P480</f>
        <v>0</v>
      </c>
      <c r="F512" s="2">
        <f>'2 Diag Ordering list'!G480*'2 Diag Ordering list'!L480</f>
        <v>0</v>
      </c>
      <c r="G512" s="2">
        <f>'2 Diag Ordering list'!G480*'2 Diag Ordering list'!H480</f>
        <v>0</v>
      </c>
    </row>
    <row r="513" spans="1:7">
      <c r="A513" s="2">
        <f>'2 Diag Ordering list'!A481</f>
        <v>106726</v>
      </c>
      <c r="B513" s="2" t="str">
        <f>'2 Diag Ordering list'!F481</f>
        <v>TTM</v>
      </c>
      <c r="C513" s="2">
        <f>'2 Diag Ordering list'!G481</f>
        <v>0</v>
      </c>
      <c r="D513" s="2" t="str">
        <f>'2 Diag Ordering list'!K481</f>
        <v>General Cargo</v>
      </c>
      <c r="E513" s="2">
        <f>'2 Diag Ordering list'!G481*'2 Diag Ordering list'!P481</f>
        <v>0</v>
      </c>
      <c r="F513" s="2">
        <f>'2 Diag Ordering list'!G481*'2 Diag Ordering list'!L481</f>
        <v>0</v>
      </c>
      <c r="G513" s="2">
        <f>'2 Diag Ordering list'!G481*'2 Diag Ordering list'!H481</f>
        <v>0</v>
      </c>
    </row>
    <row r="514" spans="1:7">
      <c r="A514" s="2">
        <f>'2 Diag Ordering list'!A482</f>
        <v>106727</v>
      </c>
      <c r="B514" s="2" t="str">
        <f>'2 Diag Ordering list'!F482</f>
        <v>TTM</v>
      </c>
      <c r="C514" s="2">
        <f>'2 Diag Ordering list'!G482</f>
        <v>0</v>
      </c>
      <c r="D514" s="2" t="str">
        <f>'2 Diag Ordering list'!K482</f>
        <v>General Cargo</v>
      </c>
      <c r="E514" s="2">
        <f>'2 Diag Ordering list'!G482*'2 Diag Ordering list'!P482</f>
        <v>0</v>
      </c>
      <c r="F514" s="2">
        <f>'2 Diag Ordering list'!G482*'2 Diag Ordering list'!L482</f>
        <v>0</v>
      </c>
      <c r="G514" s="2">
        <f>'2 Diag Ordering list'!G482*'2 Diag Ordering list'!H482</f>
        <v>0</v>
      </c>
    </row>
    <row r="515" spans="1:7">
      <c r="A515" s="2" t="str">
        <f>'2 Diag Ordering list'!A483</f>
        <v>5.2 BIOSAFETY PRODUCTS</v>
      </c>
      <c r="B515" s="2">
        <f>'2 Diag Ordering list'!F483</f>
        <v>0</v>
      </c>
      <c r="C515" s="2">
        <f>'2 Diag Ordering list'!G483</f>
        <v>0</v>
      </c>
      <c r="D515" s="2">
        <f>'2 Diag Ordering list'!K483</f>
        <v>0</v>
      </c>
      <c r="E515" s="2">
        <f>'2 Diag Ordering list'!G483*'2 Diag Ordering list'!P483</f>
        <v>0</v>
      </c>
      <c r="F515" s="2">
        <f>'2 Diag Ordering list'!G483*'2 Diag Ordering list'!L483</f>
        <v>0</v>
      </c>
      <c r="G515" s="2">
        <f>'2 Diag Ordering list'!G483*'2 Diag Ordering list'!H483</f>
        <v>0</v>
      </c>
    </row>
    <row r="516" spans="1:7">
      <c r="A516" s="2" t="str">
        <f>'2 Diag Ordering list'!A484</f>
        <v>5.2.1 Biosafety consumables</v>
      </c>
      <c r="B516" s="2">
        <f>'2 Diag Ordering list'!F484</f>
        <v>0</v>
      </c>
      <c r="C516" s="2">
        <f>'2 Diag Ordering list'!G484</f>
        <v>0</v>
      </c>
      <c r="D516" s="2">
        <f>'2 Diag Ordering list'!K484</f>
        <v>0</v>
      </c>
      <c r="E516" s="2">
        <f>'2 Diag Ordering list'!G484*'2 Diag Ordering list'!P484</f>
        <v>0</v>
      </c>
      <c r="F516" s="2">
        <f>'2 Diag Ordering list'!G484*'2 Diag Ordering list'!L484</f>
        <v>0</v>
      </c>
      <c r="G516" s="2">
        <f>'2 Diag Ordering list'!G484*'2 Diag Ordering list'!H484</f>
        <v>0</v>
      </c>
    </row>
    <row r="517" spans="1:7">
      <c r="A517" s="2">
        <f>'2 Diag Ordering list'!A485</f>
        <v>106079</v>
      </c>
      <c r="B517" s="2" t="str">
        <f>'2 Diag Ordering list'!F485</f>
        <v>TTM</v>
      </c>
      <c r="C517" s="2">
        <f>'2 Diag Ordering list'!G485</f>
        <v>0</v>
      </c>
      <c r="D517" s="2" t="str">
        <f>'2 Diag Ordering list'!K485</f>
        <v>General Cargo</v>
      </c>
      <c r="E517" s="2">
        <f>'2 Diag Ordering list'!G485*'2 Diag Ordering list'!P485</f>
        <v>0</v>
      </c>
      <c r="F517" s="2">
        <f>'2 Diag Ordering list'!G485*'2 Diag Ordering list'!L485</f>
        <v>0</v>
      </c>
      <c r="G517" s="2">
        <f>'2 Diag Ordering list'!G485*'2 Diag Ordering list'!H485</f>
        <v>0</v>
      </c>
    </row>
    <row r="518" spans="1:7">
      <c r="A518" s="2">
        <f>'2 Diag Ordering list'!A486</f>
        <v>106711</v>
      </c>
      <c r="B518" s="2" t="str">
        <f>'2 Diag Ordering list'!F486</f>
        <v>TTM</v>
      </c>
      <c r="C518" s="2">
        <f>'2 Diag Ordering list'!G486</f>
        <v>0</v>
      </c>
      <c r="D518" s="2" t="str">
        <f>'2 Diag Ordering list'!K486</f>
        <v>General Cargo</v>
      </c>
      <c r="E518" s="2">
        <f>'2 Diag Ordering list'!G486*'2 Diag Ordering list'!P486</f>
        <v>0</v>
      </c>
      <c r="F518" s="2">
        <f>'2 Diag Ordering list'!G486*'2 Diag Ordering list'!L486</f>
        <v>0</v>
      </c>
      <c r="G518" s="2">
        <f>'2 Diag Ordering list'!G486*'2 Diag Ordering list'!H486</f>
        <v>0</v>
      </c>
    </row>
    <row r="519" spans="1:7">
      <c r="A519" s="2">
        <f>'2 Diag Ordering list'!A487</f>
        <v>106745</v>
      </c>
      <c r="B519" s="2" t="str">
        <f>'2 Diag Ordering list'!F487</f>
        <v>TTM</v>
      </c>
      <c r="C519" s="2">
        <f>'2 Diag Ordering list'!G487</f>
        <v>0</v>
      </c>
      <c r="D519" s="2" t="str">
        <f>'2 Diag Ordering list'!K487</f>
        <v>General Cargo</v>
      </c>
      <c r="E519" s="2">
        <f>'2 Diag Ordering list'!G487*'2 Diag Ordering list'!P487</f>
        <v>0</v>
      </c>
      <c r="F519" s="2">
        <f>'2 Diag Ordering list'!G487*'2 Diag Ordering list'!L487</f>
        <v>0</v>
      </c>
      <c r="G519" s="2">
        <f>'2 Diag Ordering list'!G487*'2 Diag Ordering list'!H487</f>
        <v>0</v>
      </c>
    </row>
    <row r="520" spans="1:7">
      <c r="A520" s="2">
        <f>'2 Diag Ordering list'!A488</f>
        <v>106722</v>
      </c>
      <c r="B520" s="2" t="str">
        <f>'2 Diag Ordering list'!F488</f>
        <v>TTM</v>
      </c>
      <c r="C520" s="2">
        <f>'2 Diag Ordering list'!G488</f>
        <v>0</v>
      </c>
      <c r="D520" s="2" t="str">
        <f>'2 Diag Ordering list'!K488</f>
        <v>General Cargo</v>
      </c>
      <c r="E520" s="2">
        <f>'2 Diag Ordering list'!G488*'2 Diag Ordering list'!P488</f>
        <v>0</v>
      </c>
      <c r="F520" s="2">
        <f>'2 Diag Ordering list'!G488*'2 Diag Ordering list'!L488</f>
        <v>0</v>
      </c>
      <c r="G520" s="2">
        <f>'2 Diag Ordering list'!G488*'2 Diag Ordering list'!H488</f>
        <v>0</v>
      </c>
    </row>
    <row r="521" spans="1:7">
      <c r="A521" s="2">
        <f>'2 Diag Ordering list'!A489</f>
        <v>106094</v>
      </c>
      <c r="B521" s="2" t="str">
        <f>'2 Diag Ordering list'!F489</f>
        <v>TTM</v>
      </c>
      <c r="C521" s="2">
        <f>'2 Diag Ordering list'!G489</f>
        <v>0</v>
      </c>
      <c r="D521" s="2" t="str">
        <f>'2 Diag Ordering list'!K489</f>
        <v>General Cargo</v>
      </c>
      <c r="E521" s="2">
        <f>'2 Diag Ordering list'!G489*'2 Diag Ordering list'!P489</f>
        <v>0</v>
      </c>
      <c r="F521" s="2">
        <f>'2 Diag Ordering list'!G489*'2 Diag Ordering list'!L489</f>
        <v>0</v>
      </c>
      <c r="G521" s="2">
        <f>'2 Diag Ordering list'!G489*'2 Diag Ordering list'!H489</f>
        <v>0</v>
      </c>
    </row>
    <row r="522" spans="1:7">
      <c r="A522" s="2">
        <f>'2 Diag Ordering list'!A490</f>
        <v>106349</v>
      </c>
      <c r="B522" s="2" t="str">
        <f>'2 Diag Ordering list'!F490</f>
        <v>TTM</v>
      </c>
      <c r="C522" s="2">
        <f>'2 Diag Ordering list'!G490</f>
        <v>0</v>
      </c>
      <c r="D522" s="2" t="str">
        <f>'2 Diag Ordering list'!K490</f>
        <v>General Cargo</v>
      </c>
      <c r="E522" s="2">
        <f>'2 Diag Ordering list'!G490*'2 Diag Ordering list'!P490</f>
        <v>0</v>
      </c>
      <c r="F522" s="2">
        <f>'2 Diag Ordering list'!G490*'2 Diag Ordering list'!L490</f>
        <v>0</v>
      </c>
      <c r="G522" s="2">
        <f>'2 Diag Ordering list'!G490*'2 Diag Ordering list'!H490</f>
        <v>0</v>
      </c>
    </row>
    <row r="523" spans="1:7">
      <c r="A523" s="2">
        <f>'2 Diag Ordering list'!A491</f>
        <v>106728</v>
      </c>
      <c r="B523" s="2" t="str">
        <f>'2 Diag Ordering list'!F491</f>
        <v>TTM</v>
      </c>
      <c r="C523" s="2">
        <f>'2 Diag Ordering list'!G491</f>
        <v>0</v>
      </c>
      <c r="D523" s="2" t="str">
        <f>'2 Diag Ordering list'!K491</f>
        <v>General Cargo</v>
      </c>
      <c r="E523" s="2">
        <f>'2 Diag Ordering list'!G491*'2 Diag Ordering list'!P491</f>
        <v>0</v>
      </c>
      <c r="F523" s="2">
        <f>'2 Diag Ordering list'!G491*'2 Diag Ordering list'!L491</f>
        <v>0</v>
      </c>
      <c r="G523" s="2">
        <f>'2 Diag Ordering list'!G491*'2 Diag Ordering list'!H491</f>
        <v>0</v>
      </c>
    </row>
    <row r="524" spans="1:7">
      <c r="A524" s="2">
        <f>'2 Diag Ordering list'!A492</f>
        <v>106445</v>
      </c>
      <c r="B524" s="2" t="str">
        <f>'2 Diag Ordering list'!F492</f>
        <v>TTM</v>
      </c>
      <c r="C524" s="2">
        <f>'2 Diag Ordering list'!G492</f>
        <v>0</v>
      </c>
      <c r="D524" s="2" t="str">
        <f>'2 Diag Ordering list'!K492</f>
        <v>General Cargo</v>
      </c>
      <c r="E524" s="2">
        <f>'2 Diag Ordering list'!G492*'2 Diag Ordering list'!P492</f>
        <v>0</v>
      </c>
      <c r="F524" s="2">
        <f>'2 Diag Ordering list'!G492*'2 Diag Ordering list'!L492</f>
        <v>0</v>
      </c>
      <c r="G524" s="2">
        <f>'2 Diag Ordering list'!G492*'2 Diag Ordering list'!H492</f>
        <v>0</v>
      </c>
    </row>
    <row r="525" spans="1:7">
      <c r="A525" s="2">
        <f>'2 Diag Ordering list'!A493</f>
        <v>106409</v>
      </c>
      <c r="B525" s="2" t="str">
        <f>'2 Diag Ordering list'!F493</f>
        <v>TTM</v>
      </c>
      <c r="C525" s="2">
        <f>'2 Diag Ordering list'!G493</f>
        <v>0</v>
      </c>
      <c r="D525" s="2" t="str">
        <f>'2 Diag Ordering list'!K493</f>
        <v>General Cargo</v>
      </c>
      <c r="E525" s="2">
        <f>'2 Diag Ordering list'!G493*'2 Diag Ordering list'!P493</f>
        <v>0</v>
      </c>
      <c r="F525" s="2">
        <f>'2 Diag Ordering list'!G493*'2 Diag Ordering list'!L493</f>
        <v>0</v>
      </c>
      <c r="G525" s="2">
        <f>'2 Diag Ordering list'!G493*'2 Diag Ordering list'!H493</f>
        <v>0</v>
      </c>
    </row>
    <row r="526" spans="1:7">
      <c r="A526" s="2" t="str">
        <f>'2 Diag Ordering list'!A494</f>
        <v xml:space="preserve">5.2.2 Disinfectants	</v>
      </c>
      <c r="B526" s="2">
        <f>'2 Diag Ordering list'!F494</f>
        <v>0</v>
      </c>
      <c r="C526" s="2">
        <f>'2 Diag Ordering list'!G494</f>
        <v>0</v>
      </c>
      <c r="D526" s="2">
        <f>'2 Diag Ordering list'!K494</f>
        <v>0</v>
      </c>
      <c r="E526" s="2">
        <f>'2 Diag Ordering list'!G494*'2 Diag Ordering list'!P494</f>
        <v>0</v>
      </c>
      <c r="F526" s="2">
        <f>'2 Diag Ordering list'!G494*'2 Diag Ordering list'!L494</f>
        <v>0</v>
      </c>
      <c r="G526" s="2">
        <f>'2 Diag Ordering list'!G494*'2 Diag Ordering list'!H494</f>
        <v>0</v>
      </c>
    </row>
    <row r="527" spans="1:7">
      <c r="A527" s="2">
        <f>'2 Diag Ordering list'!A495</f>
        <v>106821</v>
      </c>
      <c r="B527" s="2" t="str">
        <f>'2 Diag Ordering list'!F495</f>
        <v>TTM</v>
      </c>
      <c r="C527" s="2">
        <f>'2 Diag Ordering list'!G495</f>
        <v>0</v>
      </c>
      <c r="D527" s="2" t="str">
        <f>'2 Diag Ordering list'!K495</f>
        <v>General Cargo</v>
      </c>
      <c r="E527" s="2">
        <f>'2 Diag Ordering list'!G495*'2 Diag Ordering list'!P495</f>
        <v>0</v>
      </c>
      <c r="F527" s="2">
        <f>'2 Diag Ordering list'!G495*'2 Diag Ordering list'!L495</f>
        <v>0</v>
      </c>
      <c r="G527" s="2">
        <f>'2 Diag Ordering list'!G495*'2 Diag Ordering list'!H495</f>
        <v>0</v>
      </c>
    </row>
    <row r="528" spans="1:7">
      <c r="A528" s="2">
        <f>'2 Diag Ordering list'!A496</f>
        <v>106373</v>
      </c>
      <c r="B528" s="2" t="str">
        <f>'2 Diag Ordering list'!F496</f>
        <v>TTM</v>
      </c>
      <c r="C528" s="2">
        <f>'2 Diag Ordering list'!G496</f>
        <v>0</v>
      </c>
      <c r="D528" s="2" t="str">
        <f>'2 Diag Ordering list'!K496</f>
        <v>General Cargo</v>
      </c>
      <c r="E528" s="2">
        <f>'2 Diag Ordering list'!G496*'2 Diag Ordering list'!P496</f>
        <v>0</v>
      </c>
      <c r="F528" s="2">
        <f>'2 Diag Ordering list'!G496*'2 Diag Ordering list'!L496</f>
        <v>0</v>
      </c>
      <c r="G528" s="2">
        <f>'2 Diag Ordering list'!G496*'2 Diag Ordering list'!H496</f>
        <v>0</v>
      </c>
    </row>
    <row r="529" spans="1:7">
      <c r="A529" s="2">
        <f>'2 Diag Ordering list'!A497</f>
        <v>106374</v>
      </c>
      <c r="B529" s="2" t="str">
        <f>'2 Diag Ordering list'!F497</f>
        <v>TTM</v>
      </c>
      <c r="C529" s="2">
        <f>'2 Diag Ordering list'!G497</f>
        <v>0</v>
      </c>
      <c r="D529" s="2" t="str">
        <f>'2 Diag Ordering list'!K497</f>
        <v xml:space="preserve">Dangerous cargo
UN 1987, Class 3, PG III </v>
      </c>
      <c r="E529" s="2">
        <f>'2 Diag Ordering list'!G497*'2 Diag Ordering list'!P497</f>
        <v>0</v>
      </c>
      <c r="F529" s="2">
        <f>'2 Diag Ordering list'!G497*'2 Diag Ordering list'!L497</f>
        <v>0</v>
      </c>
      <c r="G529" s="2">
        <f>'2 Diag Ordering list'!G497*'2 Diag Ordering list'!H497</f>
        <v>0</v>
      </c>
    </row>
    <row r="530" spans="1:7">
      <c r="A530" s="2">
        <f>'2 Diag Ordering list'!A498</f>
        <v>106294</v>
      </c>
      <c r="B530" s="2" t="str">
        <f>'2 Diag Ordering list'!F498</f>
        <v>TTM</v>
      </c>
      <c r="C530" s="2">
        <f>'2 Diag Ordering list'!G498</f>
        <v>0</v>
      </c>
      <c r="D530" s="2" t="str">
        <f>'2 Diag Ordering list'!K498</f>
        <v xml:space="preserve">Dangerous cargo CAO
UN 1903, Class 8, PG III </v>
      </c>
      <c r="E530" s="2">
        <f>'2 Diag Ordering list'!G498*'2 Diag Ordering list'!P498</f>
        <v>0</v>
      </c>
      <c r="F530" s="2">
        <f>'2 Diag Ordering list'!G498*'2 Diag Ordering list'!L498</f>
        <v>0</v>
      </c>
      <c r="G530" s="2">
        <f>'2 Diag Ordering list'!G498*'2 Diag Ordering list'!H498</f>
        <v>0</v>
      </c>
    </row>
    <row r="531" spans="1:7">
      <c r="A531" s="2">
        <f>'2 Diag Ordering list'!A499</f>
        <v>106371</v>
      </c>
      <c r="B531" s="2" t="str">
        <f>'2 Diag Ordering list'!F499</f>
        <v>TTM</v>
      </c>
      <c r="C531" s="2">
        <f>'2 Diag Ordering list'!G499</f>
        <v>0</v>
      </c>
      <c r="D531" s="2" t="str">
        <f>'2 Diag Ordering list'!K499</f>
        <v xml:space="preserve">Dangerous cargo
UN 1987, Class 3, PG III </v>
      </c>
      <c r="E531" s="2">
        <f>'2 Diag Ordering list'!G499*'2 Diag Ordering list'!P499</f>
        <v>0</v>
      </c>
      <c r="F531" s="2">
        <f>'2 Diag Ordering list'!G499*'2 Diag Ordering list'!L499</f>
        <v>0</v>
      </c>
      <c r="G531" s="2">
        <f>'2 Diag Ordering list'!G499*'2 Diag Ordering list'!H499</f>
        <v>0</v>
      </c>
    </row>
    <row r="532" spans="1:7">
      <c r="A532" s="2">
        <f>'2 Diag Ordering list'!A500</f>
        <v>106747</v>
      </c>
      <c r="B532" s="2" t="str">
        <f>'2 Diag Ordering list'!F500</f>
        <v>TTM</v>
      </c>
      <c r="C532" s="2">
        <f>'2 Diag Ordering list'!G500</f>
        <v>0</v>
      </c>
      <c r="D532" s="2" t="str">
        <f>'2 Diag Ordering list'!K500</f>
        <v>General Cargo</v>
      </c>
      <c r="E532" s="2">
        <f>'2 Diag Ordering list'!G500*'2 Diag Ordering list'!P500</f>
        <v>0</v>
      </c>
      <c r="F532" s="2">
        <f>'2 Diag Ordering list'!G500*'2 Diag Ordering list'!L500</f>
        <v>0</v>
      </c>
      <c r="G532" s="2">
        <f>'2 Diag Ordering list'!G500*'2 Diag Ordering list'!H500</f>
        <v>0</v>
      </c>
    </row>
    <row r="533" spans="1:7">
      <c r="A533" s="2">
        <f>'2 Diag Ordering list'!A501</f>
        <v>106378</v>
      </c>
      <c r="B533" s="2" t="str">
        <f>'2 Diag Ordering list'!F501</f>
        <v>TTM</v>
      </c>
      <c r="C533" s="2">
        <f>'2 Diag Ordering list'!G501</f>
        <v>0</v>
      </c>
      <c r="D533" s="2" t="str">
        <f>'2 Diag Ordering list'!K501</f>
        <v>Dangerous cargo
UN 1814, Class 8, PG II</v>
      </c>
      <c r="E533" s="2">
        <f>'2 Diag Ordering list'!G501*'2 Diag Ordering list'!P501</f>
        <v>0</v>
      </c>
      <c r="F533" s="2">
        <f>'2 Diag Ordering list'!G501*'2 Diag Ordering list'!L501</f>
        <v>0</v>
      </c>
      <c r="G533" s="2">
        <f>'2 Diag Ordering list'!G501*'2 Diag Ordering list'!H501</f>
        <v>0</v>
      </c>
    </row>
    <row r="534" spans="1:7">
      <c r="A534" s="2" t="str">
        <f>'2 Diag Ordering list'!A502</f>
        <v>5.3 WASTE MANAGEMENT</v>
      </c>
      <c r="B534" s="2">
        <f>'2 Diag Ordering list'!F502</f>
        <v>0</v>
      </c>
      <c r="C534" s="2">
        <f>'2 Diag Ordering list'!G502</f>
        <v>0</v>
      </c>
      <c r="D534" s="2">
        <f>'2 Diag Ordering list'!K502</f>
        <v>0</v>
      </c>
      <c r="E534" s="2">
        <f>'2 Diag Ordering list'!G502*'2 Diag Ordering list'!P502</f>
        <v>0</v>
      </c>
      <c r="F534" s="2">
        <f>'2 Diag Ordering list'!G502*'2 Diag Ordering list'!L502</f>
        <v>0</v>
      </c>
      <c r="G534" s="2">
        <f>'2 Diag Ordering list'!G502*'2 Diag Ordering list'!H502</f>
        <v>0</v>
      </c>
    </row>
    <row r="535" spans="1:7">
      <c r="A535" s="2" t="str">
        <f>'2 Diag Ordering list'!A503</f>
        <v xml:space="preserve">5.3.1 Waste management reagents	</v>
      </c>
      <c r="B535" s="2">
        <f>'2 Diag Ordering list'!F503</f>
        <v>0</v>
      </c>
      <c r="C535" s="2">
        <f>'2 Diag Ordering list'!G503</f>
        <v>0</v>
      </c>
      <c r="D535" s="2">
        <f>'2 Diag Ordering list'!K503</f>
        <v>0</v>
      </c>
      <c r="E535" s="2">
        <f>'2 Diag Ordering list'!G503*'2 Diag Ordering list'!P503</f>
        <v>0</v>
      </c>
      <c r="F535" s="2">
        <f>'2 Diag Ordering list'!G503*'2 Diag Ordering list'!L503</f>
        <v>0</v>
      </c>
      <c r="G535" s="2">
        <f>'2 Diag Ordering list'!G503*'2 Diag Ordering list'!H503</f>
        <v>0</v>
      </c>
    </row>
    <row r="536" spans="1:7">
      <c r="A536" s="2">
        <f>'2 Diag Ordering list'!A504</f>
        <v>106331</v>
      </c>
      <c r="B536" s="2" t="str">
        <f>'2 Diag Ordering list'!F504</f>
        <v>TTM</v>
      </c>
      <c r="C536" s="2">
        <f>'2 Diag Ordering list'!G504</f>
        <v>0</v>
      </c>
      <c r="D536" s="2" t="str">
        <f>'2 Diag Ordering list'!K504</f>
        <v>Dangerous cargo
UN 1671, Class 6.1, PG II</v>
      </c>
      <c r="E536" s="2">
        <f>'2 Diag Ordering list'!G504*'2 Diag Ordering list'!P504</f>
        <v>0</v>
      </c>
      <c r="F536" s="2">
        <f>'2 Diag Ordering list'!G504*'2 Diag Ordering list'!L504</f>
        <v>0</v>
      </c>
      <c r="G536" s="2">
        <f>'2 Diag Ordering list'!G504*'2 Diag Ordering list'!H504</f>
        <v>0</v>
      </c>
    </row>
    <row r="537" spans="1:7">
      <c r="A537" s="2" t="str">
        <f>'2 Diag Ordering list'!A505</f>
        <v xml:space="preserve">5.3.2 Waste management consumables	</v>
      </c>
      <c r="B537" s="2">
        <f>'2 Diag Ordering list'!F505</f>
        <v>0</v>
      </c>
      <c r="C537" s="2">
        <f>'2 Diag Ordering list'!G505</f>
        <v>0</v>
      </c>
      <c r="D537" s="2">
        <f>'2 Diag Ordering list'!K505</f>
        <v>0</v>
      </c>
      <c r="E537" s="2">
        <f>'2 Diag Ordering list'!G505*'2 Diag Ordering list'!P505</f>
        <v>0</v>
      </c>
      <c r="F537" s="2">
        <f>'2 Diag Ordering list'!G505*'2 Diag Ordering list'!L505</f>
        <v>0</v>
      </c>
      <c r="G537" s="2">
        <f>'2 Diag Ordering list'!G505*'2 Diag Ordering list'!H505</f>
        <v>0</v>
      </c>
    </row>
    <row r="538" spans="1:7">
      <c r="A538" s="2">
        <f>'2 Diag Ordering list'!A506</f>
        <v>106253</v>
      </c>
      <c r="B538" s="2" t="str">
        <f>'2 Diag Ordering list'!F506</f>
        <v>TTM</v>
      </c>
      <c r="C538" s="2">
        <f>'2 Diag Ordering list'!G506</f>
        <v>0</v>
      </c>
      <c r="D538" s="2" t="str">
        <f>'2 Diag Ordering list'!K506</f>
        <v>General Cargo</v>
      </c>
      <c r="E538" s="2">
        <f>'2 Diag Ordering list'!G506*'2 Diag Ordering list'!P506</f>
        <v>0</v>
      </c>
      <c r="F538" s="2">
        <f>'2 Diag Ordering list'!G506*'2 Diag Ordering list'!L506</f>
        <v>0</v>
      </c>
      <c r="G538" s="2">
        <f>'2 Diag Ordering list'!G506*'2 Diag Ordering list'!H506</f>
        <v>0</v>
      </c>
    </row>
    <row r="539" spans="1:7">
      <c r="A539" s="2">
        <f>'2 Diag Ordering list'!A507</f>
        <v>106718</v>
      </c>
      <c r="B539" s="2" t="str">
        <f>'2 Diag Ordering list'!F507</f>
        <v>TTM</v>
      </c>
      <c r="C539" s="2">
        <f>'2 Diag Ordering list'!G507</f>
        <v>0</v>
      </c>
      <c r="D539" s="2" t="str">
        <f>'2 Diag Ordering list'!K507</f>
        <v>General Cargo</v>
      </c>
      <c r="E539" s="2">
        <f>'2 Diag Ordering list'!G507*'2 Diag Ordering list'!P507</f>
        <v>0</v>
      </c>
      <c r="F539" s="2">
        <f>'2 Diag Ordering list'!G507*'2 Diag Ordering list'!L507</f>
        <v>0</v>
      </c>
      <c r="G539" s="2">
        <f>'2 Diag Ordering list'!G507*'2 Diag Ordering list'!H507</f>
        <v>0</v>
      </c>
    </row>
    <row r="540" spans="1:7">
      <c r="A540" s="2">
        <f>'2 Diag Ordering list'!A508</f>
        <v>106256</v>
      </c>
      <c r="B540" s="2" t="str">
        <f>'2 Diag Ordering list'!F508</f>
        <v>TTM</v>
      </c>
      <c r="C540" s="2">
        <f>'2 Diag Ordering list'!G508</f>
        <v>0</v>
      </c>
      <c r="D540" s="2" t="str">
        <f>'2 Diag Ordering list'!K508</f>
        <v>General Cargo</v>
      </c>
      <c r="E540" s="2">
        <f>'2 Diag Ordering list'!G508*'2 Diag Ordering list'!P508</f>
        <v>0</v>
      </c>
      <c r="F540" s="2">
        <f>'2 Diag Ordering list'!G508*'2 Diag Ordering list'!L508</f>
        <v>0</v>
      </c>
      <c r="G540" s="2">
        <f>'2 Diag Ordering list'!G508*'2 Diag Ordering list'!H508</f>
        <v>0</v>
      </c>
    </row>
    <row r="541" spans="1:7">
      <c r="A541" s="2" t="str">
        <f>'2 Diag Ordering list'!A509</f>
        <v>6. LABORATORY EQUIPMENT</v>
      </c>
      <c r="B541" s="2">
        <f>'2 Diag Ordering list'!F509</f>
        <v>0</v>
      </c>
      <c r="C541" s="2">
        <f>'2 Diag Ordering list'!G509</f>
        <v>0</v>
      </c>
      <c r="D541" s="2">
        <f>'2 Diag Ordering list'!K509</f>
        <v>0</v>
      </c>
      <c r="E541" s="2">
        <f>'2 Diag Ordering list'!G509*'2 Diag Ordering list'!P509</f>
        <v>0</v>
      </c>
      <c r="F541" s="2">
        <f>'2 Diag Ordering list'!G509*'2 Diag Ordering list'!L509</f>
        <v>0</v>
      </c>
      <c r="G541" s="2">
        <f>'2 Diag Ordering list'!G509*'2 Diag Ordering list'!H509</f>
        <v>0</v>
      </c>
    </row>
    <row r="542" spans="1:7">
      <c r="A542" s="2" t="str">
        <f>'2 Diag Ordering list'!A510</f>
        <v>6.1 UPS AND SOLAR PANELS</v>
      </c>
      <c r="B542" s="2">
        <f>'2 Diag Ordering list'!F510</f>
        <v>0</v>
      </c>
      <c r="C542" s="2">
        <f>'2 Diag Ordering list'!G510</f>
        <v>0</v>
      </c>
      <c r="D542" s="2">
        <f>'2 Diag Ordering list'!K510</f>
        <v>0</v>
      </c>
      <c r="E542" s="2">
        <f>'2 Diag Ordering list'!G510*'2 Diag Ordering list'!P510</f>
        <v>0</v>
      </c>
      <c r="F542" s="2">
        <f>'2 Diag Ordering list'!G510*'2 Diag Ordering list'!L510</f>
        <v>0</v>
      </c>
      <c r="G542" s="2">
        <f>'2 Diag Ordering list'!G510*'2 Diag Ordering list'!H510</f>
        <v>0</v>
      </c>
    </row>
    <row r="543" spans="1:7">
      <c r="A543" s="2" t="str">
        <f>'2 Diag Ordering list'!A511</f>
        <v>6.1.1 UPSs</v>
      </c>
      <c r="B543" s="2">
        <f>'2 Diag Ordering list'!F511</f>
        <v>0</v>
      </c>
      <c r="C543" s="2">
        <f>'2 Diag Ordering list'!G511</f>
        <v>0</v>
      </c>
      <c r="D543" s="2">
        <f>'2 Diag Ordering list'!K511</f>
        <v>0</v>
      </c>
      <c r="E543" s="2">
        <f>'2 Diag Ordering list'!G511*'2 Diag Ordering list'!P511</f>
        <v>0</v>
      </c>
      <c r="F543" s="2">
        <f>'2 Diag Ordering list'!G511*'2 Diag Ordering list'!L511</f>
        <v>0</v>
      </c>
      <c r="G543" s="2">
        <f>'2 Diag Ordering list'!G511*'2 Diag Ordering list'!H511</f>
        <v>0</v>
      </c>
    </row>
    <row r="544" spans="1:7">
      <c r="A544" s="2">
        <f>'2 Diag Ordering list'!A512</f>
        <v>106707</v>
      </c>
      <c r="B544" s="2" t="str">
        <f>'2 Diag Ordering list'!F512</f>
        <v>TTM</v>
      </c>
      <c r="C544" s="2">
        <f>'2 Diag Ordering list'!G512</f>
        <v>0</v>
      </c>
      <c r="D544" s="2" t="str">
        <f>'2 Diag Ordering list'!K512</f>
        <v>General cargo UN 2800
Valve Regulated Lead Acid Battery: UN 2800 Class 8 Packing group not restricted as per special provision A48 / A67</v>
      </c>
      <c r="E544" s="2">
        <f>'2 Diag Ordering list'!G512*'2 Diag Ordering list'!P512</f>
        <v>0</v>
      </c>
      <c r="F544" s="2">
        <f>'2 Diag Ordering list'!G512*'2 Diag Ordering list'!L512</f>
        <v>0</v>
      </c>
      <c r="G544" s="2">
        <f>'2 Diag Ordering list'!G512*'2 Diag Ordering list'!H512</f>
        <v>0</v>
      </c>
    </row>
    <row r="545" spans="1:7">
      <c r="A545" s="2">
        <f>'2 Diag Ordering list'!A513</f>
        <v>106708</v>
      </c>
      <c r="B545" s="2" t="str">
        <f>'2 Diag Ordering list'!F513</f>
        <v>TTM</v>
      </c>
      <c r="C545" s="2">
        <f>'2 Diag Ordering list'!G513</f>
        <v>0</v>
      </c>
      <c r="D545" s="2" t="str">
        <f>'2 Diag Ordering list'!K513</f>
        <v>General cargo UN 2800
Valve Regulated Lead Acid Battery: UN 2800 Class 8 Packing group not restricted as per special provision A48 / A67</v>
      </c>
      <c r="E545" s="2">
        <f>'2 Diag Ordering list'!G513*'2 Diag Ordering list'!P513</f>
        <v>0</v>
      </c>
      <c r="F545" s="2">
        <f>'2 Diag Ordering list'!G513*'2 Diag Ordering list'!L513</f>
        <v>0</v>
      </c>
      <c r="G545" s="2">
        <f>'2 Diag Ordering list'!G513*'2 Diag Ordering list'!H513</f>
        <v>0</v>
      </c>
    </row>
    <row r="546" spans="1:7">
      <c r="A546" s="2">
        <f>'2 Diag Ordering list'!A514</f>
        <v>106709</v>
      </c>
      <c r="B546" s="2" t="str">
        <f>'2 Diag Ordering list'!F514</f>
        <v>TTM</v>
      </c>
      <c r="C546" s="2">
        <f>'2 Diag Ordering list'!G514</f>
        <v>0</v>
      </c>
      <c r="D546" s="2" t="str">
        <f>'2 Diag Ordering list'!K514</f>
        <v>General cargo UN 2800
Valve Regulated Lead Acid Battery: UN 2800 Class 8 Packing group not restricted as per special provision A48 / A67</v>
      </c>
      <c r="E546" s="2">
        <f>'2 Diag Ordering list'!G514*'2 Diag Ordering list'!P514</f>
        <v>0</v>
      </c>
      <c r="F546" s="2">
        <f>'2 Diag Ordering list'!G514*'2 Diag Ordering list'!L514</f>
        <v>0</v>
      </c>
      <c r="G546" s="2">
        <f>'2 Diag Ordering list'!G514*'2 Diag Ordering list'!H514</f>
        <v>0</v>
      </c>
    </row>
    <row r="547" spans="1:7">
      <c r="A547" s="2">
        <f>'2 Diag Ordering list'!A515</f>
        <v>106710</v>
      </c>
      <c r="B547" s="2" t="str">
        <f>'2 Diag Ordering list'!F515</f>
        <v>TTM</v>
      </c>
      <c r="C547" s="2">
        <f>'2 Diag Ordering list'!G515</f>
        <v>0</v>
      </c>
      <c r="D547" s="2" t="str">
        <f>'2 Diag Ordering list'!K515</f>
        <v>General cargo UN 2800
Valve Regulated Lead Acid Battery: UN 2800 Class 8 Packing group not restricted as per special provision A48 / A67</v>
      </c>
      <c r="E547" s="2">
        <f>'2 Diag Ordering list'!G515*'2 Diag Ordering list'!P515</f>
        <v>0</v>
      </c>
      <c r="F547" s="2">
        <f>'2 Diag Ordering list'!G515*'2 Diag Ordering list'!L515</f>
        <v>0</v>
      </c>
      <c r="G547" s="2">
        <f>'2 Diag Ordering list'!G515*'2 Diag Ordering list'!H515</f>
        <v>0</v>
      </c>
    </row>
    <row r="548" spans="1:7">
      <c r="A548" s="2" t="str">
        <f>'2 Diag Ordering list'!A516</f>
        <v>6.1.2 Solar panels</v>
      </c>
      <c r="B548" s="2">
        <f>'2 Diag Ordering list'!F516</f>
        <v>0</v>
      </c>
      <c r="C548" s="2">
        <f>'2 Diag Ordering list'!G516</f>
        <v>0</v>
      </c>
      <c r="D548" s="2">
        <f>'2 Diag Ordering list'!K516</f>
        <v>0</v>
      </c>
      <c r="E548" s="2">
        <f>'2 Diag Ordering list'!G516*'2 Diag Ordering list'!P516</f>
        <v>0</v>
      </c>
      <c r="F548" s="2">
        <f>'2 Diag Ordering list'!G516*'2 Diag Ordering list'!L516</f>
        <v>0</v>
      </c>
      <c r="G548" s="2">
        <f>'2 Diag Ordering list'!G516*'2 Diag Ordering list'!H516</f>
        <v>0</v>
      </c>
    </row>
    <row r="549" spans="1:7">
      <c r="A549" s="2">
        <f>'2 Diag Ordering list'!A517</f>
        <v>106493</v>
      </c>
      <c r="B549" s="2" t="str">
        <f>'2 Diag Ordering list'!F517</f>
        <v>TTM</v>
      </c>
      <c r="C549" s="2">
        <f>'2 Diag Ordering list'!G517</f>
        <v>0</v>
      </c>
      <c r="D549" s="2" t="str">
        <f>'2 Diag Ordering list'!K517</f>
        <v>General Cargo</v>
      </c>
      <c r="E549" s="2">
        <f>'2 Diag Ordering list'!G517*'2 Diag Ordering list'!P517</f>
        <v>0</v>
      </c>
      <c r="F549" s="2">
        <f>'2 Diag Ordering list'!G517*'2 Diag Ordering list'!L517</f>
        <v>0</v>
      </c>
      <c r="G549" s="2">
        <f>'2 Diag Ordering list'!G517*'2 Diag Ordering list'!H517</f>
        <v>0</v>
      </c>
    </row>
    <row r="550" spans="1:7">
      <c r="A550" s="2" t="str">
        <f>'2 Diag Ordering list'!A518</f>
        <v>6.2 AUTOCLAVES</v>
      </c>
      <c r="B550" s="2">
        <f>'2 Diag Ordering list'!F518</f>
        <v>0</v>
      </c>
      <c r="C550" s="2">
        <f>'2 Diag Ordering list'!G518</f>
        <v>0</v>
      </c>
      <c r="D550" s="2">
        <f>'2 Diag Ordering list'!K518</f>
        <v>0</v>
      </c>
      <c r="E550" s="2">
        <f>'2 Diag Ordering list'!G518*'2 Diag Ordering list'!P518</f>
        <v>0</v>
      </c>
      <c r="F550" s="2">
        <f>'2 Diag Ordering list'!G518*'2 Diag Ordering list'!L518</f>
        <v>0</v>
      </c>
      <c r="G550" s="2">
        <f>'2 Diag Ordering list'!G518*'2 Diag Ordering list'!H518</f>
        <v>0</v>
      </c>
    </row>
    <row r="551" spans="1:7">
      <c r="A551" s="2" t="str">
        <f>'2 Diag Ordering list'!A519</f>
        <v>6.2.1 Horizontal Autoclaves</v>
      </c>
      <c r="B551" s="2">
        <f>'2 Diag Ordering list'!F519</f>
        <v>0</v>
      </c>
      <c r="C551" s="2">
        <f>'2 Diag Ordering list'!G519</f>
        <v>0</v>
      </c>
      <c r="D551" s="2">
        <f>'2 Diag Ordering list'!K519</f>
        <v>0</v>
      </c>
      <c r="E551" s="2">
        <f>'2 Diag Ordering list'!G519*'2 Diag Ordering list'!P519</f>
        <v>0</v>
      </c>
      <c r="F551" s="2">
        <f>'2 Diag Ordering list'!G519*'2 Diag Ordering list'!L519</f>
        <v>0</v>
      </c>
      <c r="G551" s="2">
        <f>'2 Diag Ordering list'!G519*'2 Diag Ordering list'!H519</f>
        <v>0</v>
      </c>
    </row>
    <row r="552" spans="1:7">
      <c r="A552" s="2">
        <f>'2 Diag Ordering list'!A520</f>
        <v>106750</v>
      </c>
      <c r="B552" s="2" t="str">
        <f>'2 Diag Ordering list'!F520</f>
        <v>TTM</v>
      </c>
      <c r="C552" s="2">
        <f>'2 Diag Ordering list'!G520</f>
        <v>0</v>
      </c>
      <c r="D552" s="2" t="str">
        <f>'2 Diag Ordering list'!K520</f>
        <v>General Cargo</v>
      </c>
      <c r="E552" s="2">
        <f>'2 Diag Ordering list'!G520*'2 Diag Ordering list'!P520</f>
        <v>0</v>
      </c>
      <c r="F552" s="2">
        <f>'2 Diag Ordering list'!G520*'2 Diag Ordering list'!L520</f>
        <v>0</v>
      </c>
      <c r="G552" s="2">
        <f>'2 Diag Ordering list'!G520*'2 Diag Ordering list'!H520</f>
        <v>0</v>
      </c>
    </row>
    <row r="553" spans="1:7">
      <c r="A553" s="2">
        <f>'2 Diag Ordering list'!A521</f>
        <v>106751</v>
      </c>
      <c r="B553" s="2" t="str">
        <f>'2 Diag Ordering list'!F521</f>
        <v>TTM</v>
      </c>
      <c r="C553" s="2">
        <f>'2 Diag Ordering list'!G521</f>
        <v>0</v>
      </c>
      <c r="D553" s="2" t="str">
        <f>'2 Diag Ordering list'!K521</f>
        <v>General Cargo</v>
      </c>
      <c r="E553" s="2">
        <f>'2 Diag Ordering list'!G521*'2 Diag Ordering list'!P521</f>
        <v>0</v>
      </c>
      <c r="F553" s="2">
        <f>'2 Diag Ordering list'!G521*'2 Diag Ordering list'!L521</f>
        <v>0</v>
      </c>
      <c r="G553" s="2">
        <f>'2 Diag Ordering list'!G521*'2 Diag Ordering list'!H521</f>
        <v>0</v>
      </c>
    </row>
    <row r="554" spans="1:7">
      <c r="A554" s="2">
        <f>'2 Diag Ordering list'!A522</f>
        <v>106752</v>
      </c>
      <c r="B554" s="2" t="str">
        <f>'2 Diag Ordering list'!F522</f>
        <v>TTM</v>
      </c>
      <c r="C554" s="2">
        <f>'2 Diag Ordering list'!G522</f>
        <v>0</v>
      </c>
      <c r="D554" s="2" t="str">
        <f>'2 Diag Ordering list'!K522</f>
        <v>General Cargo</v>
      </c>
      <c r="E554" s="2">
        <f>'2 Diag Ordering list'!G522*'2 Diag Ordering list'!P522</f>
        <v>0</v>
      </c>
      <c r="F554" s="2">
        <f>'2 Diag Ordering list'!G522*'2 Diag Ordering list'!L522</f>
        <v>0</v>
      </c>
      <c r="G554" s="2">
        <f>'2 Diag Ordering list'!G522*'2 Diag Ordering list'!H522</f>
        <v>0</v>
      </c>
    </row>
    <row r="555" spans="1:7">
      <c r="A555" s="2">
        <f>'2 Diag Ordering list'!A523</f>
        <v>106753</v>
      </c>
      <c r="B555" s="2" t="str">
        <f>'2 Diag Ordering list'!F523</f>
        <v>TTM</v>
      </c>
      <c r="C555" s="2">
        <f>'2 Diag Ordering list'!G523</f>
        <v>0</v>
      </c>
      <c r="D555" s="2" t="str">
        <f>'2 Diag Ordering list'!K523</f>
        <v>General Cargo</v>
      </c>
      <c r="E555" s="2">
        <f>'2 Diag Ordering list'!G523*'2 Diag Ordering list'!P523</f>
        <v>0</v>
      </c>
      <c r="F555" s="2">
        <f>'2 Diag Ordering list'!G523*'2 Diag Ordering list'!L523</f>
        <v>0</v>
      </c>
      <c r="G555" s="2">
        <f>'2 Diag Ordering list'!G523*'2 Diag Ordering list'!H523</f>
        <v>0</v>
      </c>
    </row>
    <row r="556" spans="1:7">
      <c r="A556" s="2">
        <f>'2 Diag Ordering list'!A524</f>
        <v>106754</v>
      </c>
      <c r="B556" s="2" t="str">
        <f>'2 Diag Ordering list'!F524</f>
        <v>TTM</v>
      </c>
      <c r="C556" s="2">
        <f>'2 Diag Ordering list'!G524</f>
        <v>0</v>
      </c>
      <c r="D556" s="2" t="str">
        <f>'2 Diag Ordering list'!K524</f>
        <v>General Cargo</v>
      </c>
      <c r="E556" s="2">
        <f>'2 Diag Ordering list'!G524*'2 Diag Ordering list'!P524</f>
        <v>0</v>
      </c>
      <c r="F556" s="2">
        <f>'2 Diag Ordering list'!G524*'2 Diag Ordering list'!L524</f>
        <v>0</v>
      </c>
      <c r="G556" s="2">
        <f>'2 Diag Ordering list'!G524*'2 Diag Ordering list'!H524</f>
        <v>0</v>
      </c>
    </row>
    <row r="557" spans="1:7">
      <c r="A557" s="2">
        <f>'2 Diag Ordering list'!A525</f>
        <v>106490</v>
      </c>
      <c r="B557" s="2" t="str">
        <f>'2 Diag Ordering list'!F525</f>
        <v>TTM</v>
      </c>
      <c r="C557" s="2">
        <f>'2 Diag Ordering list'!G525</f>
        <v>0</v>
      </c>
      <c r="D557" s="2" t="str">
        <f>'2 Diag Ordering list'!K525</f>
        <v>Service</v>
      </c>
      <c r="E557" s="2" t="e">
        <f>'2 Diag Ordering list'!G525*'2 Diag Ordering list'!P525</f>
        <v>#VALUE!</v>
      </c>
      <c r="F557" s="2" t="e">
        <f>'2 Diag Ordering list'!G525*'2 Diag Ordering list'!L525</f>
        <v>#VALUE!</v>
      </c>
      <c r="G557" s="2">
        <f>'2 Diag Ordering list'!G525*'2 Diag Ordering list'!H525</f>
        <v>0</v>
      </c>
    </row>
    <row r="558" spans="1:7">
      <c r="A558" s="2">
        <f>'2 Diag Ordering list'!A526</f>
        <v>106808</v>
      </c>
      <c r="B558" s="2" t="str">
        <f>'2 Diag Ordering list'!F526</f>
        <v>TTM</v>
      </c>
      <c r="C558" s="2">
        <f>'2 Diag Ordering list'!G526</f>
        <v>0</v>
      </c>
      <c r="D558" s="2" t="str">
        <f>'2 Diag Ordering list'!K526</f>
        <v>General Cargo</v>
      </c>
      <c r="E558" s="2">
        <f>'2 Diag Ordering list'!G526*'2 Diag Ordering list'!P526</f>
        <v>0</v>
      </c>
      <c r="F558" s="2">
        <f>'2 Diag Ordering list'!G526*'2 Diag Ordering list'!L526</f>
        <v>0</v>
      </c>
      <c r="G558" s="2">
        <f>'2 Diag Ordering list'!G526*'2 Diag Ordering list'!H526</f>
        <v>0</v>
      </c>
    </row>
    <row r="559" spans="1:7">
      <c r="A559" s="2">
        <f>'2 Diag Ordering list'!A527</f>
        <v>106809</v>
      </c>
      <c r="B559" s="2" t="str">
        <f>'2 Diag Ordering list'!F527</f>
        <v>TTM</v>
      </c>
      <c r="C559" s="2">
        <f>'2 Diag Ordering list'!G527</f>
        <v>0</v>
      </c>
      <c r="D559" s="2" t="str">
        <f>'2 Diag Ordering list'!K527</f>
        <v>General Cargo</v>
      </c>
      <c r="E559" s="2">
        <f>'2 Diag Ordering list'!G527*'2 Diag Ordering list'!P527</f>
        <v>0</v>
      </c>
      <c r="F559" s="2">
        <f>'2 Diag Ordering list'!G527*'2 Diag Ordering list'!L527</f>
        <v>0</v>
      </c>
      <c r="G559" s="2">
        <f>'2 Diag Ordering list'!G527*'2 Diag Ordering list'!H527</f>
        <v>0</v>
      </c>
    </row>
    <row r="560" spans="1:7">
      <c r="A560" s="2">
        <f>'2 Diag Ordering list'!A528</f>
        <v>106810</v>
      </c>
      <c r="B560" s="2" t="str">
        <f>'2 Diag Ordering list'!F528</f>
        <v>TTM</v>
      </c>
      <c r="C560" s="2">
        <f>'2 Diag Ordering list'!G528</f>
        <v>0</v>
      </c>
      <c r="D560" s="2" t="str">
        <f>'2 Diag Ordering list'!K528</f>
        <v>General Cargo</v>
      </c>
      <c r="E560" s="2">
        <f>'2 Diag Ordering list'!G528*'2 Diag Ordering list'!P528</f>
        <v>0</v>
      </c>
      <c r="F560" s="2">
        <f>'2 Diag Ordering list'!G528*'2 Diag Ordering list'!L528</f>
        <v>0</v>
      </c>
      <c r="G560" s="2">
        <f>'2 Diag Ordering list'!G528*'2 Diag Ordering list'!H528</f>
        <v>0</v>
      </c>
    </row>
    <row r="561" spans="1:7">
      <c r="A561" s="2">
        <f>'2 Diag Ordering list'!A529</f>
        <v>106811</v>
      </c>
      <c r="B561" s="2" t="str">
        <f>'2 Diag Ordering list'!F529</f>
        <v>TTM</v>
      </c>
      <c r="C561" s="2">
        <f>'2 Diag Ordering list'!G529</f>
        <v>0</v>
      </c>
      <c r="D561" s="2" t="str">
        <f>'2 Diag Ordering list'!K529</f>
        <v>General Cargo</v>
      </c>
      <c r="E561" s="2">
        <f>'2 Diag Ordering list'!G529*'2 Diag Ordering list'!P529</f>
        <v>0</v>
      </c>
      <c r="F561" s="2">
        <f>'2 Diag Ordering list'!G529*'2 Diag Ordering list'!L529</f>
        <v>0</v>
      </c>
      <c r="G561" s="2">
        <f>'2 Diag Ordering list'!G529*'2 Diag Ordering list'!H529</f>
        <v>0</v>
      </c>
    </row>
    <row r="562" spans="1:7">
      <c r="A562" s="2">
        <f>'2 Diag Ordering list'!A530</f>
        <v>106812</v>
      </c>
      <c r="B562" s="2" t="str">
        <f>'2 Diag Ordering list'!F530</f>
        <v>TTM</v>
      </c>
      <c r="C562" s="2">
        <f>'2 Diag Ordering list'!G530</f>
        <v>0</v>
      </c>
      <c r="D562" s="2" t="str">
        <f>'2 Diag Ordering list'!K530</f>
        <v>General Cargo</v>
      </c>
      <c r="E562" s="2">
        <f>'2 Diag Ordering list'!G530*'2 Diag Ordering list'!P530</f>
        <v>0</v>
      </c>
      <c r="F562" s="2">
        <f>'2 Diag Ordering list'!G530*'2 Diag Ordering list'!L530</f>
        <v>0</v>
      </c>
      <c r="G562" s="2">
        <f>'2 Diag Ordering list'!G530*'2 Diag Ordering list'!H530</f>
        <v>0</v>
      </c>
    </row>
    <row r="563" spans="1:7">
      <c r="A563" s="2">
        <f>'2 Diag Ordering list'!A531</f>
        <v>106490</v>
      </c>
      <c r="B563" s="2" t="str">
        <f>'2 Diag Ordering list'!F531</f>
        <v>TTM</v>
      </c>
      <c r="C563" s="2">
        <f>'2 Diag Ordering list'!G531</f>
        <v>0</v>
      </c>
      <c r="D563" s="2" t="str">
        <f>'2 Diag Ordering list'!K531</f>
        <v>Service</v>
      </c>
      <c r="E563" s="2" t="e">
        <f>'2 Diag Ordering list'!G531*'2 Diag Ordering list'!P531</f>
        <v>#VALUE!</v>
      </c>
      <c r="F563" s="2" t="e">
        <f>'2 Diag Ordering list'!G531*'2 Diag Ordering list'!L531</f>
        <v>#VALUE!</v>
      </c>
      <c r="G563" s="2">
        <f>'2 Diag Ordering list'!G531*'2 Diag Ordering list'!H531</f>
        <v>0</v>
      </c>
    </row>
    <row r="564" spans="1:7">
      <c r="A564" s="2" t="str">
        <f>'2 Diag Ordering list'!A532</f>
        <v>6.2.2 Vertical Autoclaves</v>
      </c>
      <c r="B564" s="2">
        <f>'2 Diag Ordering list'!F532</f>
        <v>0</v>
      </c>
      <c r="C564" s="2">
        <f>'2 Diag Ordering list'!G532</f>
        <v>0</v>
      </c>
      <c r="D564" s="2">
        <f>'2 Diag Ordering list'!K532</f>
        <v>0</v>
      </c>
      <c r="E564" s="2">
        <f>'2 Diag Ordering list'!G532*'2 Diag Ordering list'!P532</f>
        <v>0</v>
      </c>
      <c r="F564" s="2">
        <f>'2 Diag Ordering list'!G532*'2 Diag Ordering list'!L532</f>
        <v>0</v>
      </c>
      <c r="G564" s="2">
        <f>'2 Diag Ordering list'!G532*'2 Diag Ordering list'!H532</f>
        <v>0</v>
      </c>
    </row>
    <row r="565" spans="1:7">
      <c r="A565" s="2">
        <f>'2 Diag Ordering list'!A533</f>
        <v>106813</v>
      </c>
      <c r="B565" s="2" t="str">
        <f>'2 Diag Ordering list'!F533</f>
        <v>TTM</v>
      </c>
      <c r="C565" s="2">
        <f>'2 Diag Ordering list'!G533</f>
        <v>0</v>
      </c>
      <c r="D565" s="2" t="str">
        <f>'2 Diag Ordering list'!K533</f>
        <v>General Cargo</v>
      </c>
      <c r="E565" s="2">
        <f>'2 Diag Ordering list'!G533*'2 Diag Ordering list'!P533</f>
        <v>0</v>
      </c>
      <c r="F565" s="2">
        <f>'2 Diag Ordering list'!G533*'2 Diag Ordering list'!L533</f>
        <v>0</v>
      </c>
      <c r="G565" s="2">
        <f>'2 Diag Ordering list'!G533*'2 Diag Ordering list'!H533</f>
        <v>0</v>
      </c>
    </row>
    <row r="566" spans="1:7">
      <c r="A566" s="2">
        <f>'2 Diag Ordering list'!A534</f>
        <v>106814</v>
      </c>
      <c r="B566" s="2" t="str">
        <f>'2 Diag Ordering list'!F534</f>
        <v>TTM</v>
      </c>
      <c r="C566" s="2">
        <f>'2 Diag Ordering list'!G534</f>
        <v>0</v>
      </c>
      <c r="D566" s="2" t="str">
        <f>'2 Diag Ordering list'!K534</f>
        <v>General Cargo</v>
      </c>
      <c r="E566" s="2">
        <f>'2 Diag Ordering list'!G534*'2 Diag Ordering list'!P534</f>
        <v>0</v>
      </c>
      <c r="F566" s="2">
        <f>'2 Diag Ordering list'!G534*'2 Diag Ordering list'!L534</f>
        <v>0</v>
      </c>
      <c r="G566" s="2">
        <f>'2 Diag Ordering list'!G534*'2 Diag Ordering list'!H534</f>
        <v>0</v>
      </c>
    </row>
    <row r="567" spans="1:7">
      <c r="A567" s="2">
        <f>'2 Diag Ordering list'!A535</f>
        <v>106815</v>
      </c>
      <c r="B567" s="2" t="str">
        <f>'2 Diag Ordering list'!F535</f>
        <v>TTM</v>
      </c>
      <c r="C567" s="2">
        <f>'2 Diag Ordering list'!G535</f>
        <v>0</v>
      </c>
      <c r="D567" s="2" t="str">
        <f>'2 Diag Ordering list'!K535</f>
        <v>General Cargo</v>
      </c>
      <c r="E567" s="2">
        <f>'2 Diag Ordering list'!G535*'2 Diag Ordering list'!P535</f>
        <v>0</v>
      </c>
      <c r="F567" s="2">
        <f>'2 Diag Ordering list'!G535*'2 Diag Ordering list'!L535</f>
        <v>0</v>
      </c>
      <c r="G567" s="2">
        <f>'2 Diag Ordering list'!G535*'2 Diag Ordering list'!H535</f>
        <v>0</v>
      </c>
    </row>
    <row r="568" spans="1:7">
      <c r="A568" s="2">
        <f>'2 Diag Ordering list'!A536</f>
        <v>106816</v>
      </c>
      <c r="B568" s="2" t="str">
        <f>'2 Diag Ordering list'!F536</f>
        <v>TTM</v>
      </c>
      <c r="C568" s="2">
        <f>'2 Diag Ordering list'!G536</f>
        <v>0</v>
      </c>
      <c r="D568" s="2" t="str">
        <f>'2 Diag Ordering list'!K536</f>
        <v>General Cargo</v>
      </c>
      <c r="E568" s="2">
        <f>'2 Diag Ordering list'!G536*'2 Diag Ordering list'!P536</f>
        <v>0</v>
      </c>
      <c r="F568" s="2">
        <f>'2 Diag Ordering list'!G536*'2 Diag Ordering list'!L536</f>
        <v>0</v>
      </c>
      <c r="G568" s="2">
        <f>'2 Diag Ordering list'!G536*'2 Diag Ordering list'!H536</f>
        <v>0</v>
      </c>
    </row>
    <row r="569" spans="1:7">
      <c r="A569" s="2">
        <f>'2 Diag Ordering list'!A537</f>
        <v>106817</v>
      </c>
      <c r="B569" s="2" t="str">
        <f>'2 Diag Ordering list'!F537</f>
        <v>TTM</v>
      </c>
      <c r="C569" s="2">
        <f>'2 Diag Ordering list'!G537</f>
        <v>0</v>
      </c>
      <c r="D569" s="2" t="str">
        <f>'2 Diag Ordering list'!K537</f>
        <v>General Cargo</v>
      </c>
      <c r="E569" s="2">
        <f>'2 Diag Ordering list'!G537*'2 Diag Ordering list'!P537</f>
        <v>0</v>
      </c>
      <c r="F569" s="2">
        <f>'2 Diag Ordering list'!G537*'2 Diag Ordering list'!L537</f>
        <v>0</v>
      </c>
      <c r="G569" s="2">
        <f>'2 Diag Ordering list'!G537*'2 Diag Ordering list'!H537</f>
        <v>0</v>
      </c>
    </row>
    <row r="570" spans="1:7">
      <c r="A570" s="2">
        <f>'2 Diag Ordering list'!A538</f>
        <v>106490</v>
      </c>
      <c r="B570" s="2" t="str">
        <f>'2 Diag Ordering list'!F538</f>
        <v>TTM</v>
      </c>
      <c r="C570" s="2">
        <f>'2 Diag Ordering list'!G538</f>
        <v>0</v>
      </c>
      <c r="D570" s="2" t="str">
        <f>'2 Diag Ordering list'!K538</f>
        <v>Service</v>
      </c>
      <c r="E570" s="2" t="e">
        <f>'2 Diag Ordering list'!G538*'2 Diag Ordering list'!P538</f>
        <v>#VALUE!</v>
      </c>
      <c r="F570" s="2" t="e">
        <f>'2 Diag Ordering list'!G538*'2 Diag Ordering list'!L538</f>
        <v>#VALUE!</v>
      </c>
      <c r="G570" s="2">
        <f>'2 Diag Ordering list'!G538*'2 Diag Ordering list'!H538</f>
        <v>0</v>
      </c>
    </row>
    <row r="571" spans="1:7">
      <c r="A571" s="2">
        <f>'2 Diag Ordering list'!A539</f>
        <v>106824</v>
      </c>
      <c r="B571" s="2" t="str">
        <f>'2 Diag Ordering list'!F539</f>
        <v>TTM</v>
      </c>
      <c r="C571" s="2">
        <f>'2 Diag Ordering list'!G539</f>
        <v>0</v>
      </c>
      <c r="D571" s="2" t="str">
        <f>'2 Diag Ordering list'!K539</f>
        <v>General Cargo</v>
      </c>
      <c r="E571" s="2">
        <f>'2 Diag Ordering list'!G539*'2 Diag Ordering list'!P539</f>
        <v>0</v>
      </c>
      <c r="F571" s="2">
        <f>'2 Diag Ordering list'!G539*'2 Diag Ordering list'!L539</f>
        <v>0</v>
      </c>
      <c r="G571" s="2">
        <f>'2 Diag Ordering list'!G539*'2 Diag Ordering list'!H539</f>
        <v>0</v>
      </c>
    </row>
    <row r="572" spans="1:7">
      <c r="A572" s="2">
        <f>'2 Diag Ordering list'!A540</f>
        <v>106825</v>
      </c>
      <c r="B572" s="2" t="str">
        <f>'2 Diag Ordering list'!F540</f>
        <v>TTM</v>
      </c>
      <c r="C572" s="2">
        <f>'2 Diag Ordering list'!G540</f>
        <v>0</v>
      </c>
      <c r="D572" s="2" t="str">
        <f>'2 Diag Ordering list'!K540</f>
        <v>General Cargo</v>
      </c>
      <c r="E572" s="2">
        <f>'2 Diag Ordering list'!G540*'2 Diag Ordering list'!P540</f>
        <v>0</v>
      </c>
      <c r="F572" s="2">
        <f>'2 Diag Ordering list'!G540*'2 Diag Ordering list'!L540</f>
        <v>0</v>
      </c>
      <c r="G572" s="2">
        <f>'2 Diag Ordering list'!G540*'2 Diag Ordering list'!H540</f>
        <v>0</v>
      </c>
    </row>
    <row r="573" spans="1:7">
      <c r="A573" s="2">
        <f>'2 Diag Ordering list'!A541</f>
        <v>106826</v>
      </c>
      <c r="B573" s="2" t="str">
        <f>'2 Diag Ordering list'!F541</f>
        <v>TTM</v>
      </c>
      <c r="C573" s="2">
        <f>'2 Diag Ordering list'!G541</f>
        <v>0</v>
      </c>
      <c r="D573" s="2" t="str">
        <f>'2 Diag Ordering list'!K541</f>
        <v>General Cargo</v>
      </c>
      <c r="E573" s="2">
        <f>'2 Diag Ordering list'!G541*'2 Diag Ordering list'!P541</f>
        <v>0</v>
      </c>
      <c r="F573" s="2">
        <f>'2 Diag Ordering list'!G541*'2 Diag Ordering list'!L541</f>
        <v>0</v>
      </c>
      <c r="G573" s="2">
        <f>'2 Diag Ordering list'!G541*'2 Diag Ordering list'!H541</f>
        <v>0</v>
      </c>
    </row>
    <row r="574" spans="1:7">
      <c r="A574" s="2">
        <f>'2 Diag Ordering list'!A542</f>
        <v>106827</v>
      </c>
      <c r="B574" s="2" t="str">
        <f>'2 Diag Ordering list'!F542</f>
        <v>TTM</v>
      </c>
      <c r="C574" s="2">
        <f>'2 Diag Ordering list'!G542</f>
        <v>0</v>
      </c>
      <c r="D574" s="2" t="str">
        <f>'2 Diag Ordering list'!K542</f>
        <v>General Cargo</v>
      </c>
      <c r="E574" s="2">
        <f>'2 Diag Ordering list'!G542*'2 Diag Ordering list'!P542</f>
        <v>0</v>
      </c>
      <c r="F574" s="2">
        <f>'2 Diag Ordering list'!G542*'2 Diag Ordering list'!L542</f>
        <v>0</v>
      </c>
      <c r="G574" s="2">
        <f>'2 Diag Ordering list'!G542*'2 Diag Ordering list'!H542</f>
        <v>0</v>
      </c>
    </row>
    <row r="575" spans="1:7">
      <c r="A575" s="2">
        <f>'2 Diag Ordering list'!A543</f>
        <v>106828</v>
      </c>
      <c r="B575" s="2" t="str">
        <f>'2 Diag Ordering list'!F543</f>
        <v>TTM</v>
      </c>
      <c r="C575" s="2">
        <f>'2 Diag Ordering list'!G543</f>
        <v>0</v>
      </c>
      <c r="D575" s="2" t="str">
        <f>'2 Diag Ordering list'!K543</f>
        <v>General Cargo</v>
      </c>
      <c r="E575" s="2">
        <f>'2 Diag Ordering list'!G543*'2 Diag Ordering list'!P543</f>
        <v>0</v>
      </c>
      <c r="F575" s="2">
        <f>'2 Diag Ordering list'!G543*'2 Diag Ordering list'!L543</f>
        <v>0</v>
      </c>
      <c r="G575" s="2">
        <f>'2 Diag Ordering list'!G543*'2 Diag Ordering list'!H543</f>
        <v>0</v>
      </c>
    </row>
    <row r="576" spans="1:7">
      <c r="A576" s="2">
        <f>'2 Diag Ordering list'!A544</f>
        <v>106490</v>
      </c>
      <c r="B576" s="2" t="str">
        <f>'2 Diag Ordering list'!F544</f>
        <v>TTM</v>
      </c>
      <c r="C576" s="2">
        <f>'2 Diag Ordering list'!G544</f>
        <v>0</v>
      </c>
      <c r="D576" s="2" t="str">
        <f>'2 Diag Ordering list'!K544</f>
        <v>Service</v>
      </c>
      <c r="E576" s="2" t="e">
        <f>'2 Diag Ordering list'!G544*'2 Diag Ordering list'!P544</f>
        <v>#VALUE!</v>
      </c>
      <c r="F576" s="2" t="e">
        <f>'2 Diag Ordering list'!G544*'2 Diag Ordering list'!L544</f>
        <v>#VALUE!</v>
      </c>
      <c r="G576" s="2">
        <f>'2 Diag Ordering list'!G544*'2 Diag Ordering list'!H544</f>
        <v>0</v>
      </c>
    </row>
    <row r="577" spans="1:7">
      <c r="A577" s="2">
        <f>'2 Diag Ordering list'!A545</f>
        <v>106580</v>
      </c>
      <c r="B577" s="2" t="str">
        <f>'2 Diag Ordering list'!F545</f>
        <v>TTM</v>
      </c>
      <c r="C577" s="2">
        <f>'2 Diag Ordering list'!G545</f>
        <v>0</v>
      </c>
      <c r="D577" s="2" t="str">
        <f>'2 Diag Ordering list'!K545</f>
        <v>General Cargo</v>
      </c>
      <c r="E577" s="2">
        <f>'2 Diag Ordering list'!G545*'2 Diag Ordering list'!P545</f>
        <v>0</v>
      </c>
      <c r="F577" s="2">
        <f>'2 Diag Ordering list'!G545*'2 Diag Ordering list'!L545</f>
        <v>0</v>
      </c>
      <c r="G577" s="2">
        <f>'2 Diag Ordering list'!G545*'2 Diag Ordering list'!H545</f>
        <v>0</v>
      </c>
    </row>
    <row r="578" spans="1:7">
      <c r="A578" s="2" t="str">
        <f>'2 Diag Ordering list'!A546</f>
        <v>6.2.3 Autoclave water supply</v>
      </c>
      <c r="B578" s="2">
        <f>'2 Diag Ordering list'!F546</f>
        <v>0</v>
      </c>
      <c r="C578" s="2">
        <f>'2 Diag Ordering list'!G546</f>
        <v>0</v>
      </c>
      <c r="D578" s="2">
        <f>'2 Diag Ordering list'!K546</f>
        <v>0</v>
      </c>
      <c r="E578" s="2">
        <f>'2 Diag Ordering list'!G546*'2 Diag Ordering list'!P546</f>
        <v>0</v>
      </c>
      <c r="F578" s="2">
        <f>'2 Diag Ordering list'!G546*'2 Diag Ordering list'!L546</f>
        <v>0</v>
      </c>
      <c r="G578" s="2">
        <f>'2 Diag Ordering list'!G546*'2 Diag Ordering list'!H546</f>
        <v>0</v>
      </c>
    </row>
    <row r="579" spans="1:7">
      <c r="A579" s="2">
        <f>'2 Diag Ordering list'!A547</f>
        <v>106756</v>
      </c>
      <c r="B579" s="2" t="str">
        <f>'2 Diag Ordering list'!F547</f>
        <v>TTM</v>
      </c>
      <c r="C579" s="2">
        <f>'2 Diag Ordering list'!G547</f>
        <v>0</v>
      </c>
      <c r="D579" s="2" t="str">
        <f>'2 Diag Ordering list'!K547</f>
        <v>General Cargo</v>
      </c>
      <c r="E579" s="2">
        <f>'2 Diag Ordering list'!G547*'2 Diag Ordering list'!P547</f>
        <v>0</v>
      </c>
      <c r="F579" s="2">
        <f>'2 Diag Ordering list'!G547*'2 Diag Ordering list'!L547</f>
        <v>0</v>
      </c>
      <c r="G579" s="2">
        <f>'2 Diag Ordering list'!G547*'2 Diag Ordering list'!H547</f>
        <v>0</v>
      </c>
    </row>
    <row r="580" spans="1:7">
      <c r="A580" s="2" t="str">
        <f>'2 Diag Ordering list'!A548</f>
        <v>6.3 BIOSAFETY CABINETS</v>
      </c>
      <c r="B580" s="2">
        <f>'2 Diag Ordering list'!F548</f>
        <v>0</v>
      </c>
      <c r="C580" s="2">
        <f>'2 Diag Ordering list'!G548</f>
        <v>0</v>
      </c>
      <c r="D580" s="2">
        <f>'2 Diag Ordering list'!K548</f>
        <v>0</v>
      </c>
      <c r="E580" s="2">
        <f>'2 Diag Ordering list'!G548*'2 Diag Ordering list'!P548</f>
        <v>0</v>
      </c>
      <c r="F580" s="2">
        <f>'2 Diag Ordering list'!G548*'2 Diag Ordering list'!L548</f>
        <v>0</v>
      </c>
      <c r="G580" s="2">
        <f>'2 Diag Ordering list'!G548*'2 Diag Ordering list'!H548</f>
        <v>0</v>
      </c>
    </row>
    <row r="581" spans="1:7">
      <c r="A581" s="2" t="str">
        <f>'2 Diag Ordering list'!A549</f>
        <v xml:space="preserve">6.3.1 Biosafety cabinet Class II - 3 filters </v>
      </c>
      <c r="B581" s="2">
        <f>'2 Diag Ordering list'!F549</f>
        <v>0</v>
      </c>
      <c r="C581" s="2">
        <f>'2 Diag Ordering list'!G549</f>
        <v>0</v>
      </c>
      <c r="D581" s="2">
        <f>'2 Diag Ordering list'!K549</f>
        <v>0</v>
      </c>
      <c r="E581" s="2">
        <f>'2 Diag Ordering list'!G549*'2 Diag Ordering list'!P549</f>
        <v>0</v>
      </c>
      <c r="F581" s="2">
        <f>'2 Diag Ordering list'!G549*'2 Diag Ordering list'!L549</f>
        <v>0</v>
      </c>
      <c r="G581" s="2">
        <f>'2 Diag Ordering list'!G549*'2 Diag Ordering list'!H549</f>
        <v>0</v>
      </c>
    </row>
    <row r="582" spans="1:7">
      <c r="A582" s="2">
        <f>'2 Diag Ordering list'!A550</f>
        <v>106784</v>
      </c>
      <c r="B582" s="2" t="str">
        <f>'2 Diag Ordering list'!F550</f>
        <v>TTM</v>
      </c>
      <c r="C582" s="2">
        <f>'2 Diag Ordering list'!G550</f>
        <v>0</v>
      </c>
      <c r="D582" s="2" t="str">
        <f>'2 Diag Ordering list'!K550</f>
        <v>General Cargo Large</v>
      </c>
      <c r="E582" s="2">
        <f>'2 Diag Ordering list'!G550*'2 Diag Ordering list'!P550</f>
        <v>0</v>
      </c>
      <c r="F582" s="2">
        <f>'2 Diag Ordering list'!G550*'2 Diag Ordering list'!L550</f>
        <v>0</v>
      </c>
      <c r="G582" s="2">
        <f>'2 Diag Ordering list'!G550*'2 Diag Ordering list'!H550</f>
        <v>0</v>
      </c>
    </row>
    <row r="583" spans="1:7">
      <c r="A583" s="2">
        <f>'2 Diag Ordering list'!A551</f>
        <v>106785</v>
      </c>
      <c r="B583" s="2" t="str">
        <f>'2 Diag Ordering list'!F551</f>
        <v>TTM</v>
      </c>
      <c r="C583" s="2">
        <f>'2 Diag Ordering list'!G551</f>
        <v>0</v>
      </c>
      <c r="D583" s="2" t="str">
        <f>'2 Diag Ordering list'!K551</f>
        <v>General Cargo</v>
      </c>
      <c r="E583" s="2">
        <f>'2 Diag Ordering list'!G551*'2 Diag Ordering list'!P551</f>
        <v>0</v>
      </c>
      <c r="F583" s="2">
        <f>'2 Diag Ordering list'!G551*'2 Diag Ordering list'!L551</f>
        <v>0</v>
      </c>
      <c r="G583" s="2">
        <f>'2 Diag Ordering list'!G551*'2 Diag Ordering list'!H551</f>
        <v>0</v>
      </c>
    </row>
    <row r="584" spans="1:7">
      <c r="A584" s="2">
        <f>'2 Diag Ordering list'!A552</f>
        <v>106786</v>
      </c>
      <c r="B584" s="2" t="str">
        <f>'2 Diag Ordering list'!F552</f>
        <v>TTM</v>
      </c>
      <c r="C584" s="2">
        <f>'2 Diag Ordering list'!G552</f>
        <v>0</v>
      </c>
      <c r="D584" s="2" t="str">
        <f>'2 Diag Ordering list'!K552</f>
        <v>General Cargo</v>
      </c>
      <c r="E584" s="2">
        <f>'2 Diag Ordering list'!G552*'2 Diag Ordering list'!P552</f>
        <v>0</v>
      </c>
      <c r="F584" s="2">
        <f>'2 Diag Ordering list'!G552*'2 Diag Ordering list'!L552</f>
        <v>0</v>
      </c>
      <c r="G584" s="2">
        <f>'2 Diag Ordering list'!G552*'2 Diag Ordering list'!H552</f>
        <v>0</v>
      </c>
    </row>
    <row r="585" spans="1:7">
      <c r="A585" s="2">
        <f>'2 Diag Ordering list'!A553</f>
        <v>106787</v>
      </c>
      <c r="B585" s="2" t="str">
        <f>'2 Diag Ordering list'!F553</f>
        <v>TTM</v>
      </c>
      <c r="C585" s="2">
        <f>'2 Diag Ordering list'!G553</f>
        <v>0</v>
      </c>
      <c r="D585" s="2" t="str">
        <f>'2 Diag Ordering list'!K553</f>
        <v>General Cargo</v>
      </c>
      <c r="E585" s="2">
        <f>'2 Diag Ordering list'!G553*'2 Diag Ordering list'!P553</f>
        <v>0</v>
      </c>
      <c r="F585" s="2">
        <f>'2 Diag Ordering list'!G553*'2 Diag Ordering list'!L553</f>
        <v>0</v>
      </c>
      <c r="G585" s="2">
        <f>'2 Diag Ordering list'!G553*'2 Diag Ordering list'!H553</f>
        <v>0</v>
      </c>
    </row>
    <row r="586" spans="1:7">
      <c r="A586" s="2">
        <f>'2 Diag Ordering list'!A554</f>
        <v>106788</v>
      </c>
      <c r="B586" s="2" t="str">
        <f>'2 Diag Ordering list'!F554</f>
        <v>TTM</v>
      </c>
      <c r="C586" s="2">
        <f>'2 Diag Ordering list'!G554</f>
        <v>0</v>
      </c>
      <c r="D586" s="2" t="str">
        <f>'2 Diag Ordering list'!K554</f>
        <v>General Cargo</v>
      </c>
      <c r="E586" s="2">
        <f>'2 Diag Ordering list'!G554*'2 Diag Ordering list'!P554</f>
        <v>0</v>
      </c>
      <c r="F586" s="2">
        <f>'2 Diag Ordering list'!G554*'2 Diag Ordering list'!L554</f>
        <v>0</v>
      </c>
      <c r="G586" s="2">
        <f>'2 Diag Ordering list'!G554*'2 Diag Ordering list'!H554</f>
        <v>0</v>
      </c>
    </row>
    <row r="587" spans="1:7">
      <c r="A587" s="2">
        <f>'2 Diag Ordering list'!A555</f>
        <v>106789</v>
      </c>
      <c r="B587" s="2" t="str">
        <f>'2 Diag Ordering list'!F555</f>
        <v>TTM</v>
      </c>
      <c r="C587" s="2">
        <f>'2 Diag Ordering list'!G555</f>
        <v>0</v>
      </c>
      <c r="D587" s="2" t="str">
        <f>'2 Diag Ordering list'!K555</f>
        <v>General Cargo</v>
      </c>
      <c r="E587" s="2">
        <f>'2 Diag Ordering list'!G555*'2 Diag Ordering list'!P555</f>
        <v>0</v>
      </c>
      <c r="F587" s="2">
        <f>'2 Diag Ordering list'!G555*'2 Diag Ordering list'!L555</f>
        <v>0</v>
      </c>
      <c r="G587" s="2">
        <f>'2 Diag Ordering list'!G555*'2 Diag Ordering list'!H555</f>
        <v>0</v>
      </c>
    </row>
    <row r="588" spans="1:7">
      <c r="A588" s="2">
        <f>'2 Diag Ordering list'!A556</f>
        <v>106790</v>
      </c>
      <c r="B588" s="2" t="str">
        <f>'2 Diag Ordering list'!F556</f>
        <v>TTM</v>
      </c>
      <c r="C588" s="2">
        <f>'2 Diag Ordering list'!G556</f>
        <v>0</v>
      </c>
      <c r="D588" s="2" t="str">
        <f>'2 Diag Ordering list'!K556</f>
        <v>General Cargo</v>
      </c>
      <c r="E588" s="2">
        <f>'2 Diag Ordering list'!G556*'2 Diag Ordering list'!P556</f>
        <v>0</v>
      </c>
      <c r="F588" s="2">
        <f>'2 Diag Ordering list'!G556*'2 Diag Ordering list'!L556</f>
        <v>0</v>
      </c>
      <c r="G588" s="2">
        <f>'2 Diag Ordering list'!G556*'2 Diag Ordering list'!H556</f>
        <v>0</v>
      </c>
    </row>
    <row r="589" spans="1:7">
      <c r="A589" s="2">
        <f>'2 Diag Ordering list'!A557</f>
        <v>106791</v>
      </c>
      <c r="B589" s="2" t="str">
        <f>'2 Diag Ordering list'!F557</f>
        <v>TTM</v>
      </c>
      <c r="C589" s="2">
        <f>'2 Diag Ordering list'!G557</f>
        <v>0</v>
      </c>
      <c r="D589" s="2" t="str">
        <f>'2 Diag Ordering list'!K557</f>
        <v>General Cargo</v>
      </c>
      <c r="E589" s="2">
        <f>'2 Diag Ordering list'!G557*'2 Diag Ordering list'!P557</f>
        <v>0</v>
      </c>
      <c r="F589" s="2">
        <f>'2 Diag Ordering list'!G557*'2 Diag Ordering list'!L557</f>
        <v>0</v>
      </c>
      <c r="G589" s="2">
        <f>'2 Diag Ordering list'!G557*'2 Diag Ordering list'!H557</f>
        <v>0</v>
      </c>
    </row>
    <row r="590" spans="1:7">
      <c r="A590" s="2">
        <f>'2 Diag Ordering list'!A558</f>
        <v>106489</v>
      </c>
      <c r="B590" s="2" t="str">
        <f>'2 Diag Ordering list'!F558</f>
        <v>TTM</v>
      </c>
      <c r="C590" s="2">
        <f>'2 Diag Ordering list'!G558</f>
        <v>0</v>
      </c>
      <c r="D590" s="2" t="str">
        <f>'2 Diag Ordering list'!K558</f>
        <v>Service</v>
      </c>
      <c r="E590" s="2" t="e">
        <f>'2 Diag Ordering list'!G558*'2 Diag Ordering list'!P558</f>
        <v>#VALUE!</v>
      </c>
      <c r="F590" s="2" t="e">
        <f>'2 Diag Ordering list'!G558*'2 Diag Ordering list'!L558</f>
        <v>#VALUE!</v>
      </c>
      <c r="G590" s="2">
        <f>'2 Diag Ordering list'!G558*'2 Diag Ordering list'!H558</f>
        <v>0</v>
      </c>
    </row>
    <row r="591" spans="1:7">
      <c r="A591" s="2">
        <f>'2 Diag Ordering list'!A559</f>
        <v>106792</v>
      </c>
      <c r="B591" s="2" t="str">
        <f>'2 Diag Ordering list'!F559</f>
        <v>TTM</v>
      </c>
      <c r="C591" s="2">
        <f>'2 Diag Ordering list'!G559</f>
        <v>0</v>
      </c>
      <c r="D591" s="2" t="str">
        <f>'2 Diag Ordering list'!K559</f>
        <v>General Cargo Large</v>
      </c>
      <c r="E591" s="2">
        <f>'2 Diag Ordering list'!G559*'2 Diag Ordering list'!P559</f>
        <v>0</v>
      </c>
      <c r="F591" s="2">
        <f>'2 Diag Ordering list'!G559*'2 Diag Ordering list'!L559</f>
        <v>0</v>
      </c>
      <c r="G591" s="2">
        <f>'2 Diag Ordering list'!G559*'2 Diag Ordering list'!H559</f>
        <v>0</v>
      </c>
    </row>
    <row r="592" spans="1:7">
      <c r="A592" s="2">
        <f>'2 Diag Ordering list'!A560</f>
        <v>106793</v>
      </c>
      <c r="B592" s="2" t="str">
        <f>'2 Diag Ordering list'!F560</f>
        <v>TTM</v>
      </c>
      <c r="C592" s="2">
        <f>'2 Diag Ordering list'!G560</f>
        <v>0</v>
      </c>
      <c r="D592" s="2" t="str">
        <f>'2 Diag Ordering list'!K560</f>
        <v>General Cargo</v>
      </c>
      <c r="E592" s="2">
        <f>'2 Diag Ordering list'!G560*'2 Diag Ordering list'!P560</f>
        <v>0</v>
      </c>
      <c r="F592" s="2">
        <f>'2 Diag Ordering list'!G560*'2 Diag Ordering list'!L560</f>
        <v>0</v>
      </c>
      <c r="G592" s="2">
        <f>'2 Diag Ordering list'!G560*'2 Diag Ordering list'!H560</f>
        <v>0</v>
      </c>
    </row>
    <row r="593" spans="1:7">
      <c r="A593" s="2">
        <f>'2 Diag Ordering list'!A561</f>
        <v>106794</v>
      </c>
      <c r="B593" s="2" t="str">
        <f>'2 Diag Ordering list'!F561</f>
        <v>TTM</v>
      </c>
      <c r="C593" s="2">
        <f>'2 Diag Ordering list'!G561</f>
        <v>0</v>
      </c>
      <c r="D593" s="2" t="str">
        <f>'2 Diag Ordering list'!K561</f>
        <v>General Cargo</v>
      </c>
      <c r="E593" s="2">
        <f>'2 Diag Ordering list'!G561*'2 Diag Ordering list'!P561</f>
        <v>0</v>
      </c>
      <c r="F593" s="2">
        <f>'2 Diag Ordering list'!G561*'2 Diag Ordering list'!L561</f>
        <v>0</v>
      </c>
      <c r="G593" s="2">
        <f>'2 Diag Ordering list'!G561*'2 Diag Ordering list'!H561</f>
        <v>0</v>
      </c>
    </row>
    <row r="594" spans="1:7">
      <c r="A594" s="2">
        <f>'2 Diag Ordering list'!A562</f>
        <v>106795</v>
      </c>
      <c r="B594" s="2" t="str">
        <f>'2 Diag Ordering list'!F562</f>
        <v>TTM</v>
      </c>
      <c r="C594" s="2">
        <f>'2 Diag Ordering list'!G562</f>
        <v>0</v>
      </c>
      <c r="D594" s="2" t="str">
        <f>'2 Diag Ordering list'!K562</f>
        <v>General Cargo</v>
      </c>
      <c r="E594" s="2">
        <f>'2 Diag Ordering list'!G562*'2 Diag Ordering list'!P562</f>
        <v>0</v>
      </c>
      <c r="F594" s="2">
        <f>'2 Diag Ordering list'!G562*'2 Diag Ordering list'!L562</f>
        <v>0</v>
      </c>
      <c r="G594" s="2">
        <f>'2 Diag Ordering list'!G562*'2 Diag Ordering list'!H562</f>
        <v>0</v>
      </c>
    </row>
    <row r="595" spans="1:7">
      <c r="A595" s="2">
        <f>'2 Diag Ordering list'!A563</f>
        <v>106796</v>
      </c>
      <c r="B595" s="2" t="str">
        <f>'2 Diag Ordering list'!F563</f>
        <v>TTM</v>
      </c>
      <c r="C595" s="2">
        <f>'2 Diag Ordering list'!G563</f>
        <v>0</v>
      </c>
      <c r="D595" s="2" t="str">
        <f>'2 Diag Ordering list'!K563</f>
        <v>General Cargo</v>
      </c>
      <c r="E595" s="2">
        <f>'2 Diag Ordering list'!G563*'2 Diag Ordering list'!P563</f>
        <v>0</v>
      </c>
      <c r="F595" s="2">
        <f>'2 Diag Ordering list'!G563*'2 Diag Ordering list'!L563</f>
        <v>0</v>
      </c>
      <c r="G595" s="2">
        <f>'2 Diag Ordering list'!G563*'2 Diag Ordering list'!H563</f>
        <v>0</v>
      </c>
    </row>
    <row r="596" spans="1:7">
      <c r="A596" s="2">
        <f>'2 Diag Ordering list'!A564</f>
        <v>106797</v>
      </c>
      <c r="B596" s="2" t="str">
        <f>'2 Diag Ordering list'!F564</f>
        <v>TTM</v>
      </c>
      <c r="C596" s="2">
        <f>'2 Diag Ordering list'!G564</f>
        <v>0</v>
      </c>
      <c r="D596" s="2" t="str">
        <f>'2 Diag Ordering list'!K564</f>
        <v>General Cargo</v>
      </c>
      <c r="E596" s="2">
        <f>'2 Diag Ordering list'!G564*'2 Diag Ordering list'!P564</f>
        <v>0</v>
      </c>
      <c r="F596" s="2">
        <f>'2 Diag Ordering list'!G564*'2 Diag Ordering list'!L564</f>
        <v>0</v>
      </c>
      <c r="G596" s="2">
        <f>'2 Diag Ordering list'!G564*'2 Diag Ordering list'!H564</f>
        <v>0</v>
      </c>
    </row>
    <row r="597" spans="1:7">
      <c r="A597" s="2">
        <f>'2 Diag Ordering list'!A565</f>
        <v>106798</v>
      </c>
      <c r="B597" s="2" t="str">
        <f>'2 Diag Ordering list'!F565</f>
        <v>TTM</v>
      </c>
      <c r="C597" s="2">
        <f>'2 Diag Ordering list'!G565</f>
        <v>0</v>
      </c>
      <c r="D597" s="2" t="str">
        <f>'2 Diag Ordering list'!K565</f>
        <v>General Cargo</v>
      </c>
      <c r="E597" s="2">
        <f>'2 Diag Ordering list'!G565*'2 Diag Ordering list'!P565</f>
        <v>0</v>
      </c>
      <c r="F597" s="2">
        <f>'2 Diag Ordering list'!G565*'2 Diag Ordering list'!L565</f>
        <v>0</v>
      </c>
      <c r="G597" s="2">
        <f>'2 Diag Ordering list'!G565*'2 Diag Ordering list'!H565</f>
        <v>0</v>
      </c>
    </row>
    <row r="598" spans="1:7">
      <c r="A598" s="2">
        <f>'2 Diag Ordering list'!A566</f>
        <v>106799</v>
      </c>
      <c r="B598" s="2" t="str">
        <f>'2 Diag Ordering list'!F566</f>
        <v>TTM</v>
      </c>
      <c r="C598" s="2">
        <f>'2 Diag Ordering list'!G566</f>
        <v>0</v>
      </c>
      <c r="D598" s="2" t="str">
        <f>'2 Diag Ordering list'!K566</f>
        <v>General Cargo</v>
      </c>
      <c r="E598" s="2">
        <f>'2 Diag Ordering list'!G566*'2 Diag Ordering list'!P566</f>
        <v>0</v>
      </c>
      <c r="F598" s="2">
        <f>'2 Diag Ordering list'!G566*'2 Diag Ordering list'!L566</f>
        <v>0</v>
      </c>
      <c r="G598" s="2">
        <f>'2 Diag Ordering list'!G566*'2 Diag Ordering list'!H566</f>
        <v>0</v>
      </c>
    </row>
    <row r="599" spans="1:7">
      <c r="A599" s="2">
        <f>'2 Diag Ordering list'!A567</f>
        <v>106489</v>
      </c>
      <c r="B599" s="2" t="str">
        <f>'2 Diag Ordering list'!F567</f>
        <v>TTM</v>
      </c>
      <c r="C599" s="2">
        <f>'2 Diag Ordering list'!G567</f>
        <v>0</v>
      </c>
      <c r="D599" s="2" t="str">
        <f>'2 Diag Ordering list'!K567</f>
        <v>Service</v>
      </c>
      <c r="E599" s="2" t="e">
        <f>'2 Diag Ordering list'!G567*'2 Diag Ordering list'!P567</f>
        <v>#VALUE!</v>
      </c>
      <c r="F599" s="2" t="e">
        <f>'2 Diag Ordering list'!G567*'2 Diag Ordering list'!L567</f>
        <v>#VALUE!</v>
      </c>
      <c r="G599" s="2">
        <f>'2 Diag Ordering list'!G567*'2 Diag Ordering list'!H567</f>
        <v>0</v>
      </c>
    </row>
    <row r="600" spans="1:7">
      <c r="A600" s="2">
        <f>'2 Diag Ordering list'!A568</f>
        <v>106800</v>
      </c>
      <c r="B600" s="2" t="str">
        <f>'2 Diag Ordering list'!F568</f>
        <v>TTM</v>
      </c>
      <c r="C600" s="2">
        <f>'2 Diag Ordering list'!G568</f>
        <v>0</v>
      </c>
      <c r="D600" s="2" t="str">
        <f>'2 Diag Ordering list'!K568</f>
        <v>General Cargo Large</v>
      </c>
      <c r="E600" s="2">
        <f>'2 Diag Ordering list'!G568*'2 Diag Ordering list'!P568</f>
        <v>0</v>
      </c>
      <c r="F600" s="2">
        <f>'2 Diag Ordering list'!G568*'2 Diag Ordering list'!L568</f>
        <v>0</v>
      </c>
      <c r="G600" s="2">
        <f>'2 Diag Ordering list'!G568*'2 Diag Ordering list'!H568</f>
        <v>0</v>
      </c>
    </row>
    <row r="601" spans="1:7">
      <c r="A601" s="2">
        <f>'2 Diag Ordering list'!A569</f>
        <v>106801</v>
      </c>
      <c r="B601" s="2" t="str">
        <f>'2 Diag Ordering list'!F569</f>
        <v>TTM</v>
      </c>
      <c r="C601" s="2">
        <f>'2 Diag Ordering list'!G569</f>
        <v>0</v>
      </c>
      <c r="D601" s="2" t="str">
        <f>'2 Diag Ordering list'!K569</f>
        <v>General Cargo</v>
      </c>
      <c r="E601" s="2">
        <f>'2 Diag Ordering list'!G569*'2 Diag Ordering list'!P569</f>
        <v>0</v>
      </c>
      <c r="F601" s="2">
        <f>'2 Diag Ordering list'!G569*'2 Diag Ordering list'!L569</f>
        <v>0</v>
      </c>
      <c r="G601" s="2">
        <f>'2 Diag Ordering list'!G569*'2 Diag Ordering list'!H569</f>
        <v>0</v>
      </c>
    </row>
    <row r="602" spans="1:7">
      <c r="A602" s="2">
        <f>'2 Diag Ordering list'!A570</f>
        <v>106802</v>
      </c>
      <c r="B602" s="2" t="str">
        <f>'2 Diag Ordering list'!F570</f>
        <v>TTM</v>
      </c>
      <c r="C602" s="2">
        <f>'2 Diag Ordering list'!G570</f>
        <v>0</v>
      </c>
      <c r="D602" s="2" t="str">
        <f>'2 Diag Ordering list'!K570</f>
        <v>General Cargo</v>
      </c>
      <c r="E602" s="2">
        <f>'2 Diag Ordering list'!G570*'2 Diag Ordering list'!P570</f>
        <v>0</v>
      </c>
      <c r="F602" s="2">
        <f>'2 Diag Ordering list'!G570*'2 Diag Ordering list'!L570</f>
        <v>0</v>
      </c>
      <c r="G602" s="2">
        <f>'2 Diag Ordering list'!G570*'2 Diag Ordering list'!H570</f>
        <v>0</v>
      </c>
    </row>
    <row r="603" spans="1:7">
      <c r="A603" s="2">
        <f>'2 Diag Ordering list'!A571</f>
        <v>106803</v>
      </c>
      <c r="B603" s="2" t="str">
        <f>'2 Diag Ordering list'!F571</f>
        <v>TTM</v>
      </c>
      <c r="C603" s="2">
        <f>'2 Diag Ordering list'!G571</f>
        <v>0</v>
      </c>
      <c r="D603" s="2" t="str">
        <f>'2 Diag Ordering list'!K571</f>
        <v>General Cargo</v>
      </c>
      <c r="E603" s="2">
        <f>'2 Diag Ordering list'!G571*'2 Diag Ordering list'!P571</f>
        <v>0</v>
      </c>
      <c r="F603" s="2">
        <f>'2 Diag Ordering list'!G571*'2 Diag Ordering list'!L571</f>
        <v>0</v>
      </c>
      <c r="G603" s="2">
        <f>'2 Diag Ordering list'!G571*'2 Diag Ordering list'!H571</f>
        <v>0</v>
      </c>
    </row>
    <row r="604" spans="1:7">
      <c r="A604" s="2">
        <f>'2 Diag Ordering list'!A572</f>
        <v>106804</v>
      </c>
      <c r="B604" s="2" t="str">
        <f>'2 Diag Ordering list'!F572</f>
        <v>TTM</v>
      </c>
      <c r="C604" s="2">
        <f>'2 Diag Ordering list'!G572</f>
        <v>0</v>
      </c>
      <c r="D604" s="2" t="str">
        <f>'2 Diag Ordering list'!K572</f>
        <v>General Cargo</v>
      </c>
      <c r="E604" s="2">
        <f>'2 Diag Ordering list'!G572*'2 Diag Ordering list'!P572</f>
        <v>0</v>
      </c>
      <c r="F604" s="2">
        <f>'2 Diag Ordering list'!G572*'2 Diag Ordering list'!L572</f>
        <v>0</v>
      </c>
      <c r="G604" s="2">
        <f>'2 Diag Ordering list'!G572*'2 Diag Ordering list'!H572</f>
        <v>0</v>
      </c>
    </row>
    <row r="605" spans="1:7">
      <c r="A605" s="2">
        <f>'2 Diag Ordering list'!A573</f>
        <v>106805</v>
      </c>
      <c r="B605" s="2" t="str">
        <f>'2 Diag Ordering list'!F573</f>
        <v>TTM</v>
      </c>
      <c r="C605" s="2">
        <f>'2 Diag Ordering list'!G573</f>
        <v>0</v>
      </c>
      <c r="D605" s="2" t="str">
        <f>'2 Diag Ordering list'!K573</f>
        <v>General Cargo</v>
      </c>
      <c r="E605" s="2">
        <f>'2 Diag Ordering list'!G573*'2 Diag Ordering list'!P573</f>
        <v>0</v>
      </c>
      <c r="F605" s="2">
        <f>'2 Diag Ordering list'!G573*'2 Diag Ordering list'!L573</f>
        <v>0</v>
      </c>
      <c r="G605" s="2">
        <f>'2 Diag Ordering list'!G573*'2 Diag Ordering list'!H573</f>
        <v>0</v>
      </c>
    </row>
    <row r="606" spans="1:7">
      <c r="A606" s="2">
        <f>'2 Diag Ordering list'!A574</f>
        <v>106806</v>
      </c>
      <c r="B606" s="2" t="str">
        <f>'2 Diag Ordering list'!F574</f>
        <v>TTM</v>
      </c>
      <c r="C606" s="2">
        <f>'2 Diag Ordering list'!G574</f>
        <v>0</v>
      </c>
      <c r="D606" s="2" t="str">
        <f>'2 Diag Ordering list'!K574</f>
        <v>General Cargo</v>
      </c>
      <c r="E606" s="2">
        <f>'2 Diag Ordering list'!G574*'2 Diag Ordering list'!P574</f>
        <v>0</v>
      </c>
      <c r="F606" s="2">
        <f>'2 Diag Ordering list'!G574*'2 Diag Ordering list'!L574</f>
        <v>0</v>
      </c>
      <c r="G606" s="2">
        <f>'2 Diag Ordering list'!G574*'2 Diag Ordering list'!H574</f>
        <v>0</v>
      </c>
    </row>
    <row r="607" spans="1:7">
      <c r="A607" s="2">
        <f>'2 Diag Ordering list'!A575</f>
        <v>106807</v>
      </c>
      <c r="B607" s="2" t="str">
        <f>'2 Diag Ordering list'!F575</f>
        <v>TTM</v>
      </c>
      <c r="C607" s="2">
        <f>'2 Diag Ordering list'!G575</f>
        <v>0</v>
      </c>
      <c r="D607" s="2" t="str">
        <f>'2 Diag Ordering list'!K575</f>
        <v>General Cargo</v>
      </c>
      <c r="E607" s="2">
        <f>'2 Diag Ordering list'!G575*'2 Diag Ordering list'!P575</f>
        <v>0</v>
      </c>
      <c r="F607" s="2">
        <f>'2 Diag Ordering list'!G575*'2 Diag Ordering list'!L575</f>
        <v>0</v>
      </c>
      <c r="G607" s="2">
        <f>'2 Diag Ordering list'!G575*'2 Diag Ordering list'!H575</f>
        <v>0</v>
      </c>
    </row>
    <row r="608" spans="1:7">
      <c r="A608" s="2">
        <f>'2 Diag Ordering list'!A576</f>
        <v>106489</v>
      </c>
      <c r="B608" s="2" t="str">
        <f>'2 Diag Ordering list'!F576</f>
        <v>TTM</v>
      </c>
      <c r="C608" s="2">
        <f>'2 Diag Ordering list'!G576</f>
        <v>0</v>
      </c>
      <c r="D608" s="2" t="str">
        <f>'2 Diag Ordering list'!K576</f>
        <v>Service</v>
      </c>
      <c r="E608" s="2" t="e">
        <f>'2 Diag Ordering list'!G576*'2 Diag Ordering list'!P576</f>
        <v>#VALUE!</v>
      </c>
      <c r="F608" s="2" t="e">
        <f>'2 Diag Ordering list'!G576*'2 Diag Ordering list'!L576</f>
        <v>#VALUE!</v>
      </c>
      <c r="G608" s="2">
        <f>'2 Diag Ordering list'!G576*'2 Diag Ordering list'!H576</f>
        <v>0</v>
      </c>
    </row>
    <row r="609" spans="1:7">
      <c r="A609" s="2" t="str">
        <f>'2 Diag Ordering list'!A577</f>
        <v>6.3.2 Biosafety cabinet Class II Type A2, 4 feet</v>
      </c>
      <c r="B609" s="2">
        <f>'2 Diag Ordering list'!F577</f>
        <v>0</v>
      </c>
      <c r="C609" s="2">
        <f>'2 Diag Ordering list'!G577</f>
        <v>0</v>
      </c>
      <c r="D609" s="2">
        <f>'2 Diag Ordering list'!K577</f>
        <v>0</v>
      </c>
      <c r="E609" s="2">
        <f>'2 Diag Ordering list'!G577*'2 Diag Ordering list'!P577</f>
        <v>0</v>
      </c>
      <c r="F609" s="2">
        <f>'2 Diag Ordering list'!G577*'2 Diag Ordering list'!L577</f>
        <v>0</v>
      </c>
      <c r="G609" s="2">
        <f>'2 Diag Ordering list'!G577*'2 Diag Ordering list'!H577</f>
        <v>0</v>
      </c>
    </row>
    <row r="610" spans="1:7">
      <c r="A610" s="2">
        <f>'2 Diag Ordering list'!A578</f>
        <v>106757</v>
      </c>
      <c r="B610" s="2" t="str">
        <f>'2 Diag Ordering list'!F578</f>
        <v>TTM</v>
      </c>
      <c r="C610" s="2">
        <f>'2 Diag Ordering list'!G578</f>
        <v>0</v>
      </c>
      <c r="D610" s="2" t="str">
        <f>'2 Diag Ordering list'!K578</f>
        <v>General Cargo Large</v>
      </c>
      <c r="E610" s="2">
        <f>'2 Diag Ordering list'!G578*'2 Diag Ordering list'!P578</f>
        <v>0</v>
      </c>
      <c r="F610" s="2">
        <f>'2 Diag Ordering list'!G578*'2 Diag Ordering list'!L578</f>
        <v>0</v>
      </c>
      <c r="G610" s="2">
        <f>'2 Diag Ordering list'!G578*'2 Diag Ordering list'!H578</f>
        <v>0</v>
      </c>
    </row>
    <row r="611" spans="1:7">
      <c r="A611" s="2">
        <f>'2 Diag Ordering list'!A579</f>
        <v>106758</v>
      </c>
      <c r="B611" s="2" t="str">
        <f>'2 Diag Ordering list'!F579</f>
        <v>TTM</v>
      </c>
      <c r="C611" s="2">
        <f>'2 Diag Ordering list'!G579</f>
        <v>0</v>
      </c>
      <c r="D611" s="2" t="str">
        <f>'2 Diag Ordering list'!K579</f>
        <v>General Cargo</v>
      </c>
      <c r="E611" s="2">
        <f>'2 Diag Ordering list'!G579*'2 Diag Ordering list'!P579</f>
        <v>0</v>
      </c>
      <c r="F611" s="2">
        <f>'2 Diag Ordering list'!G579*'2 Diag Ordering list'!L579</f>
        <v>0</v>
      </c>
      <c r="G611" s="2">
        <f>'2 Diag Ordering list'!G579*'2 Diag Ordering list'!H579</f>
        <v>0</v>
      </c>
    </row>
    <row r="612" spans="1:7">
      <c r="A612" s="2">
        <f>'2 Diag Ordering list'!A580</f>
        <v>106759</v>
      </c>
      <c r="B612" s="2" t="str">
        <f>'2 Diag Ordering list'!F580</f>
        <v>TTM</v>
      </c>
      <c r="C612" s="2">
        <f>'2 Diag Ordering list'!G580</f>
        <v>0</v>
      </c>
      <c r="D612" s="2" t="str">
        <f>'2 Diag Ordering list'!K580</f>
        <v>General Cargo</v>
      </c>
      <c r="E612" s="2">
        <f>'2 Diag Ordering list'!G580*'2 Diag Ordering list'!P580</f>
        <v>0</v>
      </c>
      <c r="F612" s="2">
        <f>'2 Diag Ordering list'!G580*'2 Diag Ordering list'!L580</f>
        <v>0</v>
      </c>
      <c r="G612" s="2">
        <f>'2 Diag Ordering list'!G580*'2 Diag Ordering list'!H580</f>
        <v>0</v>
      </c>
    </row>
    <row r="613" spans="1:7">
      <c r="A613" s="2">
        <f>'2 Diag Ordering list'!A581</f>
        <v>106760</v>
      </c>
      <c r="B613" s="2" t="str">
        <f>'2 Diag Ordering list'!F581</f>
        <v>TTM</v>
      </c>
      <c r="C613" s="2">
        <f>'2 Diag Ordering list'!G581</f>
        <v>0</v>
      </c>
      <c r="D613" s="2" t="str">
        <f>'2 Diag Ordering list'!K581</f>
        <v>General Cargo</v>
      </c>
      <c r="E613" s="2">
        <f>'2 Diag Ordering list'!G581*'2 Diag Ordering list'!P581</f>
        <v>0</v>
      </c>
      <c r="F613" s="2">
        <f>'2 Diag Ordering list'!G581*'2 Diag Ordering list'!L581</f>
        <v>0</v>
      </c>
      <c r="G613" s="2">
        <f>'2 Diag Ordering list'!G581*'2 Diag Ordering list'!H581</f>
        <v>0</v>
      </c>
    </row>
    <row r="614" spans="1:7">
      <c r="A614" s="2">
        <f>'2 Diag Ordering list'!A582</f>
        <v>106761</v>
      </c>
      <c r="B614" s="2" t="str">
        <f>'2 Diag Ordering list'!F582</f>
        <v>TTM</v>
      </c>
      <c r="C614" s="2">
        <f>'2 Diag Ordering list'!G582</f>
        <v>0</v>
      </c>
      <c r="D614" s="2" t="str">
        <f>'2 Diag Ordering list'!K582</f>
        <v>General Cargo</v>
      </c>
      <c r="E614" s="2">
        <f>'2 Diag Ordering list'!G582*'2 Diag Ordering list'!P582</f>
        <v>0</v>
      </c>
      <c r="F614" s="2">
        <f>'2 Diag Ordering list'!G582*'2 Diag Ordering list'!L582</f>
        <v>0</v>
      </c>
      <c r="G614" s="2">
        <f>'2 Diag Ordering list'!G582*'2 Diag Ordering list'!H582</f>
        <v>0</v>
      </c>
    </row>
    <row r="615" spans="1:7">
      <c r="A615" s="2">
        <f>'2 Diag Ordering list'!A583</f>
        <v>106762</v>
      </c>
      <c r="B615" s="2" t="str">
        <f>'2 Diag Ordering list'!F583</f>
        <v>TTM</v>
      </c>
      <c r="C615" s="2">
        <f>'2 Diag Ordering list'!G583</f>
        <v>0</v>
      </c>
      <c r="D615" s="2" t="str">
        <f>'2 Diag Ordering list'!K583</f>
        <v>General Cargo</v>
      </c>
      <c r="E615" s="2">
        <f>'2 Diag Ordering list'!G583*'2 Diag Ordering list'!P583</f>
        <v>0</v>
      </c>
      <c r="F615" s="2">
        <f>'2 Diag Ordering list'!G583*'2 Diag Ordering list'!L583</f>
        <v>0</v>
      </c>
      <c r="G615" s="2">
        <f>'2 Diag Ordering list'!G583*'2 Diag Ordering list'!H583</f>
        <v>0</v>
      </c>
    </row>
    <row r="616" spans="1:7">
      <c r="A616" s="2">
        <f>'2 Diag Ordering list'!A584</f>
        <v>106763</v>
      </c>
      <c r="B616" s="2" t="str">
        <f>'2 Diag Ordering list'!F584</f>
        <v>TTM</v>
      </c>
      <c r="C616" s="2">
        <f>'2 Diag Ordering list'!G584</f>
        <v>0</v>
      </c>
      <c r="D616" s="2" t="str">
        <f>'2 Diag Ordering list'!K584</f>
        <v>General Cargo</v>
      </c>
      <c r="E616" s="2">
        <f>'2 Diag Ordering list'!G584*'2 Diag Ordering list'!P584</f>
        <v>0</v>
      </c>
      <c r="F616" s="2">
        <f>'2 Diag Ordering list'!G584*'2 Diag Ordering list'!L584</f>
        <v>0</v>
      </c>
      <c r="G616" s="2">
        <f>'2 Diag Ordering list'!G584*'2 Diag Ordering list'!H584</f>
        <v>0</v>
      </c>
    </row>
    <row r="617" spans="1:7">
      <c r="A617" s="2">
        <f>'2 Diag Ordering list'!A585</f>
        <v>106764</v>
      </c>
      <c r="B617" s="2" t="str">
        <f>'2 Diag Ordering list'!F585</f>
        <v>TTM</v>
      </c>
      <c r="C617" s="2">
        <f>'2 Diag Ordering list'!G585</f>
        <v>0</v>
      </c>
      <c r="D617" s="2" t="str">
        <f>'2 Diag Ordering list'!K585</f>
        <v>General Cargo</v>
      </c>
      <c r="E617" s="2">
        <f>'2 Diag Ordering list'!G585*'2 Diag Ordering list'!P585</f>
        <v>0</v>
      </c>
      <c r="F617" s="2">
        <f>'2 Diag Ordering list'!G585*'2 Diag Ordering list'!L585</f>
        <v>0</v>
      </c>
      <c r="G617" s="2">
        <f>'2 Diag Ordering list'!G585*'2 Diag Ordering list'!H585</f>
        <v>0</v>
      </c>
    </row>
    <row r="618" spans="1:7">
      <c r="A618" s="2">
        <f>'2 Diag Ordering list'!A586</f>
        <v>106489</v>
      </c>
      <c r="B618" s="2" t="str">
        <f>'2 Diag Ordering list'!F586</f>
        <v>TTM</v>
      </c>
      <c r="C618" s="2">
        <f>'2 Diag Ordering list'!G586</f>
        <v>0</v>
      </c>
      <c r="D618" s="2" t="str">
        <f>'2 Diag Ordering list'!K586</f>
        <v>Service</v>
      </c>
      <c r="E618" s="2" t="e">
        <f>'2 Diag Ordering list'!G586*'2 Diag Ordering list'!P586</f>
        <v>#VALUE!</v>
      </c>
      <c r="F618" s="2" t="e">
        <f>'2 Diag Ordering list'!G586*'2 Diag Ordering list'!L586</f>
        <v>#VALUE!</v>
      </c>
      <c r="G618" s="2">
        <f>'2 Diag Ordering list'!G586*'2 Diag Ordering list'!H586</f>
        <v>0</v>
      </c>
    </row>
    <row r="619" spans="1:7">
      <c r="A619" s="2">
        <f>'2 Diag Ordering list'!A587</f>
        <v>106860</v>
      </c>
      <c r="B619" s="2" t="str">
        <f>'2 Diag Ordering list'!F587</f>
        <v>AMEX</v>
      </c>
      <c r="C619" s="2">
        <f>'2 Diag Ordering list'!G587</f>
        <v>0</v>
      </c>
      <c r="D619" s="2" t="str">
        <f>'2 Diag Ordering list'!K587</f>
        <v>General Cargo Large</v>
      </c>
      <c r="E619" s="2">
        <f>'2 Diag Ordering list'!G587*'2 Diag Ordering list'!P587</f>
        <v>0</v>
      </c>
      <c r="F619" s="2">
        <f>'2 Diag Ordering list'!G587*'2 Diag Ordering list'!L587</f>
        <v>0</v>
      </c>
      <c r="G619" s="2">
        <f>'2 Diag Ordering list'!G587*'2 Diag Ordering list'!H587</f>
        <v>0</v>
      </c>
    </row>
    <row r="620" spans="1:7">
      <c r="A620" s="2">
        <f>'2 Diag Ordering list'!A588</f>
        <v>106861</v>
      </c>
      <c r="B620" s="2" t="str">
        <f>'2 Diag Ordering list'!F588</f>
        <v>AMEX</v>
      </c>
      <c r="C620" s="2">
        <f>'2 Diag Ordering list'!G588</f>
        <v>0</v>
      </c>
      <c r="D620" s="2" t="str">
        <f>'2 Diag Ordering list'!K588</f>
        <v>General Cargo</v>
      </c>
      <c r="E620" s="2">
        <f>'2 Diag Ordering list'!G588*'2 Diag Ordering list'!P588</f>
        <v>0</v>
      </c>
      <c r="F620" s="2">
        <f>'2 Diag Ordering list'!G588*'2 Diag Ordering list'!L588</f>
        <v>0</v>
      </c>
      <c r="G620" s="2">
        <f>'2 Diag Ordering list'!G588*'2 Diag Ordering list'!H588</f>
        <v>0</v>
      </c>
    </row>
    <row r="621" spans="1:7">
      <c r="A621" s="2">
        <f>'2 Diag Ordering list'!A589</f>
        <v>106862</v>
      </c>
      <c r="B621" s="2" t="str">
        <f>'2 Diag Ordering list'!F589</f>
        <v>AMEX</v>
      </c>
      <c r="C621" s="2">
        <f>'2 Diag Ordering list'!G589</f>
        <v>0</v>
      </c>
      <c r="D621" s="2" t="str">
        <f>'2 Diag Ordering list'!K589</f>
        <v>General Cargo</v>
      </c>
      <c r="E621" s="2">
        <f>'2 Diag Ordering list'!G589*'2 Diag Ordering list'!P589</f>
        <v>0</v>
      </c>
      <c r="F621" s="2">
        <f>'2 Diag Ordering list'!G589*'2 Diag Ordering list'!L589</f>
        <v>0</v>
      </c>
      <c r="G621" s="2">
        <f>'2 Diag Ordering list'!G589*'2 Diag Ordering list'!H589</f>
        <v>0</v>
      </c>
    </row>
    <row r="622" spans="1:7">
      <c r="A622" s="2">
        <f>'2 Diag Ordering list'!A590</f>
        <v>106863</v>
      </c>
      <c r="B622" s="2" t="str">
        <f>'2 Diag Ordering list'!F590</f>
        <v>AMEX</v>
      </c>
      <c r="C622" s="2">
        <f>'2 Diag Ordering list'!G590</f>
        <v>0</v>
      </c>
      <c r="D622" s="2" t="str">
        <f>'2 Diag Ordering list'!K590</f>
        <v>General Cargo</v>
      </c>
      <c r="E622" s="2">
        <f>'2 Diag Ordering list'!G590*'2 Diag Ordering list'!P590</f>
        <v>0</v>
      </c>
      <c r="F622" s="2">
        <f>'2 Diag Ordering list'!G590*'2 Diag Ordering list'!L590</f>
        <v>0</v>
      </c>
      <c r="G622" s="2">
        <f>'2 Diag Ordering list'!G590*'2 Diag Ordering list'!H590</f>
        <v>0</v>
      </c>
    </row>
    <row r="623" spans="1:7">
      <c r="A623" s="2">
        <f>'2 Diag Ordering list'!A591</f>
        <v>106864</v>
      </c>
      <c r="B623" s="2" t="str">
        <f>'2 Diag Ordering list'!F591</f>
        <v>AMEX</v>
      </c>
      <c r="C623" s="2">
        <f>'2 Diag Ordering list'!G591</f>
        <v>0</v>
      </c>
      <c r="D623" s="2" t="str">
        <f>'2 Diag Ordering list'!K591</f>
        <v>General Cargo</v>
      </c>
      <c r="E623" s="2">
        <f>'2 Diag Ordering list'!G591*'2 Diag Ordering list'!P591</f>
        <v>0</v>
      </c>
      <c r="F623" s="2">
        <f>'2 Diag Ordering list'!G591*'2 Diag Ordering list'!L591</f>
        <v>0</v>
      </c>
      <c r="G623" s="2">
        <f>'2 Diag Ordering list'!G591*'2 Diag Ordering list'!H591</f>
        <v>0</v>
      </c>
    </row>
    <row r="624" spans="1:7">
      <c r="A624" s="2">
        <f>'2 Diag Ordering list'!A592</f>
        <v>106865</v>
      </c>
      <c r="B624" s="2" t="str">
        <f>'2 Diag Ordering list'!F592</f>
        <v>AMEX</v>
      </c>
      <c r="C624" s="2">
        <f>'2 Diag Ordering list'!G592</f>
        <v>0</v>
      </c>
      <c r="D624" s="2" t="str">
        <f>'2 Diag Ordering list'!K592</f>
        <v>General Cargo</v>
      </c>
      <c r="E624" s="2">
        <f>'2 Diag Ordering list'!G592*'2 Diag Ordering list'!P592</f>
        <v>0</v>
      </c>
      <c r="F624" s="2">
        <f>'2 Diag Ordering list'!G592*'2 Diag Ordering list'!L592</f>
        <v>0</v>
      </c>
      <c r="G624" s="2">
        <f>'2 Diag Ordering list'!G592*'2 Diag Ordering list'!H592</f>
        <v>0</v>
      </c>
    </row>
    <row r="625" spans="1:7">
      <c r="A625" s="2">
        <f>'2 Diag Ordering list'!A593</f>
        <v>106866</v>
      </c>
      <c r="B625" s="2" t="str">
        <f>'2 Diag Ordering list'!F593</f>
        <v>AMEX</v>
      </c>
      <c r="C625" s="2">
        <f>'2 Diag Ordering list'!G593</f>
        <v>0</v>
      </c>
      <c r="D625" s="2" t="str">
        <f>'2 Diag Ordering list'!K593</f>
        <v>General Cargo</v>
      </c>
      <c r="E625" s="2">
        <f>'2 Diag Ordering list'!G593*'2 Diag Ordering list'!P593</f>
        <v>0</v>
      </c>
      <c r="F625" s="2">
        <f>'2 Diag Ordering list'!G593*'2 Diag Ordering list'!L593</f>
        <v>0</v>
      </c>
      <c r="G625" s="2">
        <f>'2 Diag Ordering list'!G593*'2 Diag Ordering list'!H593</f>
        <v>0</v>
      </c>
    </row>
    <row r="626" spans="1:7">
      <c r="A626" s="2">
        <f>'2 Diag Ordering list'!A594</f>
        <v>106867</v>
      </c>
      <c r="B626" s="2" t="str">
        <f>'2 Diag Ordering list'!F594</f>
        <v>AMEX</v>
      </c>
      <c r="C626" s="2">
        <f>'2 Diag Ordering list'!G594</f>
        <v>0</v>
      </c>
      <c r="D626" s="2" t="str">
        <f>'2 Diag Ordering list'!K594</f>
        <v>General Cargo</v>
      </c>
      <c r="E626" s="2">
        <f>'2 Diag Ordering list'!G594*'2 Diag Ordering list'!P594</f>
        <v>0</v>
      </c>
      <c r="F626" s="2">
        <f>'2 Diag Ordering list'!G594*'2 Diag Ordering list'!L594</f>
        <v>0</v>
      </c>
      <c r="G626" s="2">
        <f>'2 Diag Ordering list'!G594*'2 Diag Ordering list'!H594</f>
        <v>0</v>
      </c>
    </row>
    <row r="627" spans="1:7">
      <c r="A627" s="2">
        <f>'2 Diag Ordering list'!A595</f>
        <v>106868</v>
      </c>
      <c r="B627" s="2" t="str">
        <f>'2 Diag Ordering list'!F595</f>
        <v>AMEX</v>
      </c>
      <c r="C627" s="2">
        <f>'2 Diag Ordering list'!G595</f>
        <v>0</v>
      </c>
      <c r="D627" s="2" t="str">
        <f>'2 Diag Ordering list'!K595</f>
        <v>Service</v>
      </c>
      <c r="E627" s="2" t="e">
        <f>'2 Diag Ordering list'!G595*'2 Diag Ordering list'!P595</f>
        <v>#VALUE!</v>
      </c>
      <c r="F627" s="2" t="e">
        <f>'2 Diag Ordering list'!G595*'2 Diag Ordering list'!L595</f>
        <v>#VALUE!</v>
      </c>
      <c r="G627" s="2">
        <f>'2 Diag Ordering list'!G595*'2 Diag Ordering list'!H595</f>
        <v>0</v>
      </c>
    </row>
    <row r="628" spans="1:7">
      <c r="A628" s="2" t="str">
        <f>'2 Diag Ordering list'!A596</f>
        <v>6.3.3 Biosafety cabinet Class II Type A2, 5 feet</v>
      </c>
      <c r="B628" s="2">
        <f>'2 Diag Ordering list'!F596</f>
        <v>0</v>
      </c>
      <c r="C628" s="2">
        <f>'2 Diag Ordering list'!G596</f>
        <v>0</v>
      </c>
      <c r="D628" s="2">
        <f>'2 Diag Ordering list'!K596</f>
        <v>0</v>
      </c>
      <c r="E628" s="2">
        <f>'2 Diag Ordering list'!G596*'2 Diag Ordering list'!P596</f>
        <v>0</v>
      </c>
      <c r="F628" s="2">
        <f>'2 Diag Ordering list'!G596*'2 Diag Ordering list'!L596</f>
        <v>0</v>
      </c>
      <c r="G628" s="2">
        <f>'2 Diag Ordering list'!G596*'2 Diag Ordering list'!H596</f>
        <v>0</v>
      </c>
    </row>
    <row r="629" spans="1:7">
      <c r="A629" s="2">
        <f>'2 Diag Ordering list'!A597</f>
        <v>106766</v>
      </c>
      <c r="B629" s="2" t="str">
        <f>'2 Diag Ordering list'!F597</f>
        <v>TTM</v>
      </c>
      <c r="C629" s="2">
        <f>'2 Diag Ordering list'!G597</f>
        <v>0</v>
      </c>
      <c r="D629" s="2" t="str">
        <f>'2 Diag Ordering list'!K597</f>
        <v>General Cargo Large</v>
      </c>
      <c r="E629" s="2">
        <f>'2 Diag Ordering list'!G597*'2 Diag Ordering list'!P597</f>
        <v>0</v>
      </c>
      <c r="F629" s="2">
        <f>'2 Diag Ordering list'!G597*'2 Diag Ordering list'!L597</f>
        <v>0</v>
      </c>
      <c r="G629" s="2">
        <f>'2 Diag Ordering list'!G597*'2 Diag Ordering list'!H597</f>
        <v>0</v>
      </c>
    </row>
    <row r="630" spans="1:7">
      <c r="A630" s="2">
        <f>'2 Diag Ordering list'!A598</f>
        <v>106767</v>
      </c>
      <c r="B630" s="2" t="str">
        <f>'2 Diag Ordering list'!F598</f>
        <v>TTM</v>
      </c>
      <c r="C630" s="2">
        <f>'2 Diag Ordering list'!G598</f>
        <v>0</v>
      </c>
      <c r="D630" s="2" t="str">
        <f>'2 Diag Ordering list'!K598</f>
        <v>General Cargo</v>
      </c>
      <c r="E630" s="2">
        <f>'2 Diag Ordering list'!G598*'2 Diag Ordering list'!P598</f>
        <v>0</v>
      </c>
      <c r="F630" s="2">
        <f>'2 Diag Ordering list'!G598*'2 Diag Ordering list'!L598</f>
        <v>0</v>
      </c>
      <c r="G630" s="2">
        <f>'2 Diag Ordering list'!G598*'2 Diag Ordering list'!H598</f>
        <v>0</v>
      </c>
    </row>
    <row r="631" spans="1:7">
      <c r="A631" s="2">
        <f>'2 Diag Ordering list'!A599</f>
        <v>106768</v>
      </c>
      <c r="B631" s="2" t="str">
        <f>'2 Diag Ordering list'!F599</f>
        <v>TTM</v>
      </c>
      <c r="C631" s="2">
        <f>'2 Diag Ordering list'!G599</f>
        <v>0</v>
      </c>
      <c r="D631" s="2" t="str">
        <f>'2 Diag Ordering list'!K599</f>
        <v>General Cargo</v>
      </c>
      <c r="E631" s="2">
        <f>'2 Diag Ordering list'!G599*'2 Diag Ordering list'!P599</f>
        <v>0</v>
      </c>
      <c r="F631" s="2">
        <f>'2 Diag Ordering list'!G599*'2 Diag Ordering list'!L599</f>
        <v>0</v>
      </c>
      <c r="G631" s="2">
        <f>'2 Diag Ordering list'!G599*'2 Diag Ordering list'!H599</f>
        <v>0</v>
      </c>
    </row>
    <row r="632" spans="1:7">
      <c r="A632" s="2">
        <f>'2 Diag Ordering list'!A600</f>
        <v>106769</v>
      </c>
      <c r="B632" s="2" t="str">
        <f>'2 Diag Ordering list'!F600</f>
        <v>TTM</v>
      </c>
      <c r="C632" s="2">
        <f>'2 Diag Ordering list'!G600</f>
        <v>0</v>
      </c>
      <c r="D632" s="2" t="str">
        <f>'2 Diag Ordering list'!K600</f>
        <v>General Cargo</v>
      </c>
      <c r="E632" s="2">
        <f>'2 Diag Ordering list'!G600*'2 Diag Ordering list'!P600</f>
        <v>0</v>
      </c>
      <c r="F632" s="2">
        <f>'2 Diag Ordering list'!G600*'2 Diag Ordering list'!L600</f>
        <v>0</v>
      </c>
      <c r="G632" s="2">
        <f>'2 Diag Ordering list'!G600*'2 Diag Ordering list'!H600</f>
        <v>0</v>
      </c>
    </row>
    <row r="633" spans="1:7">
      <c r="A633" s="2">
        <f>'2 Diag Ordering list'!A601</f>
        <v>106770</v>
      </c>
      <c r="B633" s="2" t="str">
        <f>'2 Diag Ordering list'!F601</f>
        <v>TTM</v>
      </c>
      <c r="C633" s="2">
        <f>'2 Diag Ordering list'!G601</f>
        <v>0</v>
      </c>
      <c r="D633" s="2" t="str">
        <f>'2 Diag Ordering list'!K601</f>
        <v>General Cargo</v>
      </c>
      <c r="E633" s="2">
        <f>'2 Diag Ordering list'!G601*'2 Diag Ordering list'!P601</f>
        <v>0</v>
      </c>
      <c r="F633" s="2">
        <f>'2 Diag Ordering list'!G601*'2 Diag Ordering list'!L601</f>
        <v>0</v>
      </c>
      <c r="G633" s="2">
        <f>'2 Diag Ordering list'!G601*'2 Diag Ordering list'!H601</f>
        <v>0</v>
      </c>
    </row>
    <row r="634" spans="1:7">
      <c r="A634" s="2">
        <f>'2 Diag Ordering list'!A602</f>
        <v>106771</v>
      </c>
      <c r="B634" s="2" t="str">
        <f>'2 Diag Ordering list'!F602</f>
        <v>TTM</v>
      </c>
      <c r="C634" s="2">
        <f>'2 Diag Ordering list'!G602</f>
        <v>0</v>
      </c>
      <c r="D634" s="2" t="str">
        <f>'2 Diag Ordering list'!K602</f>
        <v>General Cargo</v>
      </c>
      <c r="E634" s="2">
        <f>'2 Diag Ordering list'!G602*'2 Diag Ordering list'!P602</f>
        <v>0</v>
      </c>
      <c r="F634" s="2">
        <f>'2 Diag Ordering list'!G602*'2 Diag Ordering list'!L602</f>
        <v>0</v>
      </c>
      <c r="G634" s="2">
        <f>'2 Diag Ordering list'!G602*'2 Diag Ordering list'!H602</f>
        <v>0</v>
      </c>
    </row>
    <row r="635" spans="1:7">
      <c r="A635" s="2">
        <f>'2 Diag Ordering list'!A603</f>
        <v>106772</v>
      </c>
      <c r="B635" s="2" t="str">
        <f>'2 Diag Ordering list'!F603</f>
        <v>TTM</v>
      </c>
      <c r="C635" s="2">
        <f>'2 Diag Ordering list'!G603</f>
        <v>0</v>
      </c>
      <c r="D635" s="2" t="str">
        <f>'2 Diag Ordering list'!K603</f>
        <v>General Cargo</v>
      </c>
      <c r="E635" s="2">
        <f>'2 Diag Ordering list'!G603*'2 Diag Ordering list'!P603</f>
        <v>0</v>
      </c>
      <c r="F635" s="2">
        <f>'2 Diag Ordering list'!G603*'2 Diag Ordering list'!L603</f>
        <v>0</v>
      </c>
      <c r="G635" s="2">
        <f>'2 Diag Ordering list'!G603*'2 Diag Ordering list'!H603</f>
        <v>0</v>
      </c>
    </row>
    <row r="636" spans="1:7">
      <c r="A636" s="2">
        <f>'2 Diag Ordering list'!A604</f>
        <v>106773</v>
      </c>
      <c r="B636" s="2" t="str">
        <f>'2 Diag Ordering list'!F604</f>
        <v>TTM</v>
      </c>
      <c r="C636" s="2">
        <f>'2 Diag Ordering list'!G604</f>
        <v>0</v>
      </c>
      <c r="D636" s="2" t="str">
        <f>'2 Diag Ordering list'!K604</f>
        <v>General Cargo</v>
      </c>
      <c r="E636" s="2">
        <f>'2 Diag Ordering list'!G604*'2 Diag Ordering list'!P604</f>
        <v>0</v>
      </c>
      <c r="F636" s="2">
        <f>'2 Diag Ordering list'!G604*'2 Diag Ordering list'!L604</f>
        <v>0</v>
      </c>
      <c r="G636" s="2">
        <f>'2 Diag Ordering list'!G604*'2 Diag Ordering list'!H604</f>
        <v>0</v>
      </c>
    </row>
    <row r="637" spans="1:7">
      <c r="A637" s="2">
        <f>'2 Diag Ordering list'!A605</f>
        <v>106489</v>
      </c>
      <c r="B637" s="2" t="str">
        <f>'2 Diag Ordering list'!F605</f>
        <v>TTM</v>
      </c>
      <c r="C637" s="2">
        <f>'2 Diag Ordering list'!G605</f>
        <v>0</v>
      </c>
      <c r="D637" s="2" t="str">
        <f>'2 Diag Ordering list'!K605</f>
        <v>Service</v>
      </c>
      <c r="E637" s="2" t="e">
        <f>'2 Diag Ordering list'!G605*'2 Diag Ordering list'!P605</f>
        <v>#VALUE!</v>
      </c>
      <c r="F637" s="2" t="e">
        <f>'2 Diag Ordering list'!G605*'2 Diag Ordering list'!L605</f>
        <v>#VALUE!</v>
      </c>
      <c r="G637" s="2">
        <f>'2 Diag Ordering list'!G605*'2 Diag Ordering list'!H605</f>
        <v>0</v>
      </c>
    </row>
    <row r="638" spans="1:7">
      <c r="A638" s="2">
        <f>'2 Diag Ordering list'!A606</f>
        <v>106870</v>
      </c>
      <c r="B638" s="2" t="str">
        <f>'2 Diag Ordering list'!F606</f>
        <v>AMEX</v>
      </c>
      <c r="C638" s="2">
        <f>'2 Diag Ordering list'!G606</f>
        <v>0</v>
      </c>
      <c r="D638" s="2" t="str">
        <f>'2 Diag Ordering list'!K606</f>
        <v>General Cargo Large</v>
      </c>
      <c r="E638" s="2">
        <f>'2 Diag Ordering list'!G606*'2 Diag Ordering list'!P606</f>
        <v>0</v>
      </c>
      <c r="F638" s="2">
        <f>'2 Diag Ordering list'!G606*'2 Diag Ordering list'!L606</f>
        <v>0</v>
      </c>
      <c r="G638" s="2">
        <f>'2 Diag Ordering list'!G606*'2 Diag Ordering list'!H606</f>
        <v>0</v>
      </c>
    </row>
    <row r="639" spans="1:7">
      <c r="A639" s="2">
        <f>'2 Diag Ordering list'!A607</f>
        <v>106871</v>
      </c>
      <c r="B639" s="2" t="str">
        <f>'2 Diag Ordering list'!F607</f>
        <v>AMEX</v>
      </c>
      <c r="C639" s="2">
        <f>'2 Diag Ordering list'!G607</f>
        <v>0</v>
      </c>
      <c r="D639" s="2" t="str">
        <f>'2 Diag Ordering list'!K607</f>
        <v>General Cargo</v>
      </c>
      <c r="E639" s="2">
        <f>'2 Diag Ordering list'!G607*'2 Diag Ordering list'!P607</f>
        <v>0</v>
      </c>
      <c r="F639" s="2">
        <f>'2 Diag Ordering list'!G607*'2 Diag Ordering list'!L607</f>
        <v>0</v>
      </c>
      <c r="G639" s="2">
        <f>'2 Diag Ordering list'!G607*'2 Diag Ordering list'!H607</f>
        <v>0</v>
      </c>
    </row>
    <row r="640" spans="1:7">
      <c r="A640" s="2">
        <f>'2 Diag Ordering list'!A608</f>
        <v>106872</v>
      </c>
      <c r="B640" s="2" t="str">
        <f>'2 Diag Ordering list'!F608</f>
        <v>AMEX</v>
      </c>
      <c r="C640" s="2">
        <f>'2 Diag Ordering list'!G608</f>
        <v>0</v>
      </c>
      <c r="D640" s="2" t="str">
        <f>'2 Diag Ordering list'!K608</f>
        <v>General Cargo</v>
      </c>
      <c r="E640" s="2">
        <f>'2 Diag Ordering list'!G608*'2 Diag Ordering list'!P608</f>
        <v>0</v>
      </c>
      <c r="F640" s="2">
        <f>'2 Diag Ordering list'!G608*'2 Diag Ordering list'!L608</f>
        <v>0</v>
      </c>
      <c r="G640" s="2">
        <f>'2 Diag Ordering list'!G608*'2 Diag Ordering list'!H608</f>
        <v>0</v>
      </c>
    </row>
    <row r="641" spans="1:7">
      <c r="A641" s="2">
        <f>'2 Diag Ordering list'!A609</f>
        <v>106873</v>
      </c>
      <c r="B641" s="2" t="str">
        <f>'2 Diag Ordering list'!F609</f>
        <v>AMEX</v>
      </c>
      <c r="C641" s="2">
        <f>'2 Diag Ordering list'!G609</f>
        <v>0</v>
      </c>
      <c r="D641" s="2" t="str">
        <f>'2 Diag Ordering list'!K609</f>
        <v>General Cargo</v>
      </c>
      <c r="E641" s="2">
        <f>'2 Diag Ordering list'!G609*'2 Diag Ordering list'!P609</f>
        <v>0</v>
      </c>
      <c r="F641" s="2">
        <f>'2 Diag Ordering list'!G609*'2 Diag Ordering list'!L609</f>
        <v>0</v>
      </c>
      <c r="G641" s="2">
        <f>'2 Diag Ordering list'!G609*'2 Diag Ordering list'!H609</f>
        <v>0</v>
      </c>
    </row>
    <row r="642" spans="1:7">
      <c r="A642" s="2">
        <f>'2 Diag Ordering list'!A610</f>
        <v>106874</v>
      </c>
      <c r="B642" s="2" t="str">
        <f>'2 Diag Ordering list'!F610</f>
        <v>AMEX</v>
      </c>
      <c r="C642" s="2">
        <f>'2 Diag Ordering list'!G610</f>
        <v>0</v>
      </c>
      <c r="D642" s="2" t="str">
        <f>'2 Diag Ordering list'!K610</f>
        <v>General Cargo</v>
      </c>
      <c r="E642" s="2">
        <f>'2 Diag Ordering list'!G610*'2 Diag Ordering list'!P610</f>
        <v>0</v>
      </c>
      <c r="F642" s="2">
        <f>'2 Diag Ordering list'!G610*'2 Diag Ordering list'!L610</f>
        <v>0</v>
      </c>
      <c r="G642" s="2">
        <f>'2 Diag Ordering list'!G610*'2 Diag Ordering list'!H610</f>
        <v>0</v>
      </c>
    </row>
    <row r="643" spans="1:7">
      <c r="A643" s="2">
        <f>'2 Diag Ordering list'!A611</f>
        <v>106875</v>
      </c>
      <c r="B643" s="2" t="str">
        <f>'2 Diag Ordering list'!F611</f>
        <v>AMEX</v>
      </c>
      <c r="C643" s="2">
        <f>'2 Diag Ordering list'!G611</f>
        <v>0</v>
      </c>
      <c r="D643" s="2" t="str">
        <f>'2 Diag Ordering list'!K611</f>
        <v>General Cargo</v>
      </c>
      <c r="E643" s="2">
        <f>'2 Diag Ordering list'!G611*'2 Diag Ordering list'!P611</f>
        <v>0</v>
      </c>
      <c r="F643" s="2">
        <f>'2 Diag Ordering list'!G611*'2 Diag Ordering list'!L611</f>
        <v>0</v>
      </c>
      <c r="G643" s="2">
        <f>'2 Diag Ordering list'!G611*'2 Diag Ordering list'!H611</f>
        <v>0</v>
      </c>
    </row>
    <row r="644" spans="1:7">
      <c r="A644" s="2">
        <f>'2 Diag Ordering list'!A612</f>
        <v>106876</v>
      </c>
      <c r="B644" s="2" t="str">
        <f>'2 Diag Ordering list'!F612</f>
        <v>AMEX</v>
      </c>
      <c r="C644" s="2">
        <f>'2 Diag Ordering list'!G612</f>
        <v>0</v>
      </c>
      <c r="D644" s="2" t="str">
        <f>'2 Diag Ordering list'!K612</f>
        <v>General Cargo</v>
      </c>
      <c r="E644" s="2">
        <f>'2 Diag Ordering list'!G612*'2 Diag Ordering list'!P612</f>
        <v>0</v>
      </c>
      <c r="F644" s="2">
        <f>'2 Diag Ordering list'!G612*'2 Diag Ordering list'!L612</f>
        <v>0</v>
      </c>
      <c r="G644" s="2">
        <f>'2 Diag Ordering list'!G612*'2 Diag Ordering list'!H612</f>
        <v>0</v>
      </c>
    </row>
    <row r="645" spans="1:7">
      <c r="A645" s="2">
        <f>'2 Diag Ordering list'!A613</f>
        <v>106877</v>
      </c>
      <c r="B645" s="2" t="str">
        <f>'2 Diag Ordering list'!F613</f>
        <v>AMEX</v>
      </c>
      <c r="C645" s="2">
        <f>'2 Diag Ordering list'!G613</f>
        <v>0</v>
      </c>
      <c r="D645" s="2" t="str">
        <f>'2 Diag Ordering list'!K613</f>
        <v>General Cargo</v>
      </c>
      <c r="E645" s="2">
        <f>'2 Diag Ordering list'!G613*'2 Diag Ordering list'!P613</f>
        <v>0</v>
      </c>
      <c r="F645" s="2">
        <f>'2 Diag Ordering list'!G613*'2 Diag Ordering list'!L613</f>
        <v>0</v>
      </c>
      <c r="G645" s="2">
        <f>'2 Diag Ordering list'!G613*'2 Diag Ordering list'!H613</f>
        <v>0</v>
      </c>
    </row>
    <row r="646" spans="1:7">
      <c r="A646" s="2">
        <f>'2 Diag Ordering list'!A614</f>
        <v>106868</v>
      </c>
      <c r="B646" s="2" t="str">
        <f>'2 Diag Ordering list'!F614</f>
        <v>AMEX</v>
      </c>
      <c r="C646" s="2">
        <f>'2 Diag Ordering list'!G614</f>
        <v>0</v>
      </c>
      <c r="D646" s="2" t="str">
        <f>'2 Diag Ordering list'!K614</f>
        <v>Service</v>
      </c>
      <c r="E646" s="2" t="e">
        <f>'2 Diag Ordering list'!G614*'2 Diag Ordering list'!P614</f>
        <v>#VALUE!</v>
      </c>
      <c r="F646" s="2" t="e">
        <f>'2 Diag Ordering list'!G614*'2 Diag Ordering list'!L614</f>
        <v>#VALUE!</v>
      </c>
      <c r="G646" s="2">
        <f>'2 Diag Ordering list'!G614*'2 Diag Ordering list'!H614</f>
        <v>0</v>
      </c>
    </row>
    <row r="647" spans="1:7">
      <c r="A647" s="2" t="str">
        <f>'2 Diag Ordering list'!A615</f>
        <v>6.3.4 Biosafety cabinet Class II Type A2, 6 feet</v>
      </c>
      <c r="B647" s="2">
        <f>'2 Diag Ordering list'!F615</f>
        <v>0</v>
      </c>
      <c r="C647" s="2">
        <f>'2 Diag Ordering list'!G615</f>
        <v>0</v>
      </c>
      <c r="D647" s="2">
        <f>'2 Diag Ordering list'!K615</f>
        <v>0</v>
      </c>
      <c r="E647" s="2">
        <f>'2 Diag Ordering list'!G615*'2 Diag Ordering list'!P615</f>
        <v>0</v>
      </c>
      <c r="F647" s="2">
        <f>'2 Diag Ordering list'!G615*'2 Diag Ordering list'!L615</f>
        <v>0</v>
      </c>
      <c r="G647" s="2">
        <f>'2 Diag Ordering list'!G615*'2 Diag Ordering list'!H615</f>
        <v>0</v>
      </c>
    </row>
    <row r="648" spans="1:7">
      <c r="A648" s="2">
        <f>'2 Diag Ordering list'!A616</f>
        <v>106775</v>
      </c>
      <c r="B648" s="2" t="str">
        <f>'2 Diag Ordering list'!F616</f>
        <v>TTM</v>
      </c>
      <c r="C648" s="2">
        <f>'2 Diag Ordering list'!G616</f>
        <v>0</v>
      </c>
      <c r="D648" s="2" t="str">
        <f>'2 Diag Ordering list'!K616</f>
        <v>General Cargo Large</v>
      </c>
      <c r="E648" s="2">
        <f>'2 Diag Ordering list'!G616*'2 Diag Ordering list'!P616</f>
        <v>0</v>
      </c>
      <c r="F648" s="2">
        <f>'2 Diag Ordering list'!G616*'2 Diag Ordering list'!L616</f>
        <v>0</v>
      </c>
      <c r="G648" s="2">
        <f>'2 Diag Ordering list'!G616*'2 Diag Ordering list'!H616</f>
        <v>0</v>
      </c>
    </row>
    <row r="649" spans="1:7">
      <c r="A649" s="2">
        <f>'2 Diag Ordering list'!A617</f>
        <v>106776</v>
      </c>
      <c r="B649" s="2" t="str">
        <f>'2 Diag Ordering list'!F617</f>
        <v>TTM</v>
      </c>
      <c r="C649" s="2">
        <f>'2 Diag Ordering list'!G617</f>
        <v>0</v>
      </c>
      <c r="D649" s="2" t="str">
        <f>'2 Diag Ordering list'!K617</f>
        <v>General Cargo</v>
      </c>
      <c r="E649" s="2">
        <f>'2 Diag Ordering list'!G617*'2 Diag Ordering list'!P617</f>
        <v>0</v>
      </c>
      <c r="F649" s="2">
        <f>'2 Diag Ordering list'!G617*'2 Diag Ordering list'!L617</f>
        <v>0</v>
      </c>
      <c r="G649" s="2">
        <f>'2 Diag Ordering list'!G617*'2 Diag Ordering list'!H617</f>
        <v>0</v>
      </c>
    </row>
    <row r="650" spans="1:7">
      <c r="A650" s="2">
        <f>'2 Diag Ordering list'!A618</f>
        <v>106777</v>
      </c>
      <c r="B650" s="2" t="str">
        <f>'2 Diag Ordering list'!F618</f>
        <v>TTM</v>
      </c>
      <c r="C650" s="2">
        <f>'2 Diag Ordering list'!G618</f>
        <v>0</v>
      </c>
      <c r="D650" s="2" t="str">
        <f>'2 Diag Ordering list'!K618</f>
        <v>General Cargo</v>
      </c>
      <c r="E650" s="2">
        <f>'2 Diag Ordering list'!G618*'2 Diag Ordering list'!P618</f>
        <v>0</v>
      </c>
      <c r="F650" s="2">
        <f>'2 Diag Ordering list'!G618*'2 Diag Ordering list'!L618</f>
        <v>0</v>
      </c>
      <c r="G650" s="2">
        <f>'2 Diag Ordering list'!G618*'2 Diag Ordering list'!H618</f>
        <v>0</v>
      </c>
    </row>
    <row r="651" spans="1:7">
      <c r="A651" s="2">
        <f>'2 Diag Ordering list'!A619</f>
        <v>106778</v>
      </c>
      <c r="B651" s="2" t="str">
        <f>'2 Diag Ordering list'!F619</f>
        <v>TTM</v>
      </c>
      <c r="C651" s="2">
        <f>'2 Diag Ordering list'!G619</f>
        <v>0</v>
      </c>
      <c r="D651" s="2" t="str">
        <f>'2 Diag Ordering list'!K619</f>
        <v>General Cargo</v>
      </c>
      <c r="E651" s="2">
        <f>'2 Diag Ordering list'!G619*'2 Diag Ordering list'!P619</f>
        <v>0</v>
      </c>
      <c r="F651" s="2">
        <f>'2 Diag Ordering list'!G619*'2 Diag Ordering list'!L619</f>
        <v>0</v>
      </c>
      <c r="G651" s="2">
        <f>'2 Diag Ordering list'!G619*'2 Diag Ordering list'!H619</f>
        <v>0</v>
      </c>
    </row>
    <row r="652" spans="1:7">
      <c r="A652" s="2">
        <f>'2 Diag Ordering list'!A620</f>
        <v>106779</v>
      </c>
      <c r="B652" s="2" t="str">
        <f>'2 Diag Ordering list'!F620</f>
        <v>TTM</v>
      </c>
      <c r="C652" s="2">
        <f>'2 Diag Ordering list'!G620</f>
        <v>0</v>
      </c>
      <c r="D652" s="2" t="str">
        <f>'2 Diag Ordering list'!K620</f>
        <v>General Cargo</v>
      </c>
      <c r="E652" s="2">
        <f>'2 Diag Ordering list'!G620*'2 Diag Ordering list'!P620</f>
        <v>0</v>
      </c>
      <c r="F652" s="2">
        <f>'2 Diag Ordering list'!G620*'2 Diag Ordering list'!L620</f>
        <v>0</v>
      </c>
      <c r="G652" s="2">
        <f>'2 Diag Ordering list'!G620*'2 Diag Ordering list'!H620</f>
        <v>0</v>
      </c>
    </row>
    <row r="653" spans="1:7">
      <c r="A653" s="2">
        <f>'2 Diag Ordering list'!A621</f>
        <v>106780</v>
      </c>
      <c r="B653" s="2" t="str">
        <f>'2 Diag Ordering list'!F621</f>
        <v>TTM</v>
      </c>
      <c r="C653" s="2">
        <f>'2 Diag Ordering list'!G621</f>
        <v>0</v>
      </c>
      <c r="D653" s="2" t="str">
        <f>'2 Diag Ordering list'!K621</f>
        <v>General Cargo</v>
      </c>
      <c r="E653" s="2">
        <f>'2 Diag Ordering list'!G621*'2 Diag Ordering list'!P621</f>
        <v>0</v>
      </c>
      <c r="F653" s="2">
        <f>'2 Diag Ordering list'!G621*'2 Diag Ordering list'!L621</f>
        <v>0</v>
      </c>
      <c r="G653" s="2">
        <f>'2 Diag Ordering list'!G621*'2 Diag Ordering list'!H621</f>
        <v>0</v>
      </c>
    </row>
    <row r="654" spans="1:7">
      <c r="A654" s="2">
        <f>'2 Diag Ordering list'!A622</f>
        <v>106781</v>
      </c>
      <c r="B654" s="2" t="str">
        <f>'2 Diag Ordering list'!F622</f>
        <v>TTM</v>
      </c>
      <c r="C654" s="2">
        <f>'2 Diag Ordering list'!G622</f>
        <v>0</v>
      </c>
      <c r="D654" s="2" t="str">
        <f>'2 Diag Ordering list'!K622</f>
        <v>General Cargo</v>
      </c>
      <c r="E654" s="2">
        <f>'2 Diag Ordering list'!G622*'2 Diag Ordering list'!P622</f>
        <v>0</v>
      </c>
      <c r="F654" s="2">
        <f>'2 Diag Ordering list'!G622*'2 Diag Ordering list'!L622</f>
        <v>0</v>
      </c>
      <c r="G654" s="2">
        <f>'2 Diag Ordering list'!G622*'2 Diag Ordering list'!H622</f>
        <v>0</v>
      </c>
    </row>
    <row r="655" spans="1:7">
      <c r="A655" s="2">
        <f>'2 Diag Ordering list'!A623</f>
        <v>106782</v>
      </c>
      <c r="B655" s="2" t="str">
        <f>'2 Diag Ordering list'!F623</f>
        <v>TTM</v>
      </c>
      <c r="C655" s="2">
        <f>'2 Diag Ordering list'!G623</f>
        <v>0</v>
      </c>
      <c r="D655" s="2" t="str">
        <f>'2 Diag Ordering list'!K623</f>
        <v>General Cargo</v>
      </c>
      <c r="E655" s="2">
        <f>'2 Diag Ordering list'!G623*'2 Diag Ordering list'!P623</f>
        <v>0</v>
      </c>
      <c r="F655" s="2">
        <f>'2 Diag Ordering list'!G623*'2 Diag Ordering list'!L623</f>
        <v>0</v>
      </c>
      <c r="G655" s="2">
        <f>'2 Diag Ordering list'!G623*'2 Diag Ordering list'!H623</f>
        <v>0</v>
      </c>
    </row>
    <row r="656" spans="1:7">
      <c r="A656" s="2">
        <f>'2 Diag Ordering list'!A624</f>
        <v>106489</v>
      </c>
      <c r="B656" s="2" t="str">
        <f>'2 Diag Ordering list'!F624</f>
        <v>TTM</v>
      </c>
      <c r="C656" s="2">
        <f>'2 Diag Ordering list'!G624</f>
        <v>0</v>
      </c>
      <c r="D656" s="2" t="str">
        <f>'2 Diag Ordering list'!K624</f>
        <v>Service</v>
      </c>
      <c r="E656" s="2" t="e">
        <f>'2 Diag Ordering list'!G624*'2 Diag Ordering list'!P624</f>
        <v>#VALUE!</v>
      </c>
      <c r="F656" s="2" t="e">
        <f>'2 Diag Ordering list'!G624*'2 Diag Ordering list'!L624</f>
        <v>#VALUE!</v>
      </c>
      <c r="G656" s="2">
        <f>'2 Diag Ordering list'!G624*'2 Diag Ordering list'!H624</f>
        <v>0</v>
      </c>
    </row>
    <row r="657" spans="1:7">
      <c r="A657" s="2">
        <f>'2 Diag Ordering list'!A625</f>
        <v>106878</v>
      </c>
      <c r="B657" s="2" t="str">
        <f>'2 Diag Ordering list'!F625</f>
        <v>AMEX</v>
      </c>
      <c r="C657" s="2">
        <f>'2 Diag Ordering list'!G625</f>
        <v>0</v>
      </c>
      <c r="D657" s="2" t="str">
        <f>'2 Diag Ordering list'!K625</f>
        <v>General Cargo Large</v>
      </c>
      <c r="E657" s="2">
        <f>'2 Diag Ordering list'!G625*'2 Diag Ordering list'!P625</f>
        <v>0</v>
      </c>
      <c r="F657" s="2">
        <f>'2 Diag Ordering list'!G625*'2 Diag Ordering list'!L625</f>
        <v>0</v>
      </c>
      <c r="G657" s="2">
        <f>'2 Diag Ordering list'!G625*'2 Diag Ordering list'!H625</f>
        <v>0</v>
      </c>
    </row>
    <row r="658" spans="1:7">
      <c r="A658" s="2">
        <f>'2 Diag Ordering list'!A626</f>
        <v>106879</v>
      </c>
      <c r="B658" s="2" t="str">
        <f>'2 Diag Ordering list'!F626</f>
        <v>AMEX</v>
      </c>
      <c r="C658" s="2">
        <f>'2 Diag Ordering list'!G626</f>
        <v>0</v>
      </c>
      <c r="D658" s="2" t="str">
        <f>'2 Diag Ordering list'!K626</f>
        <v>General Cargo</v>
      </c>
      <c r="E658" s="2">
        <f>'2 Diag Ordering list'!G626*'2 Diag Ordering list'!P626</f>
        <v>0</v>
      </c>
      <c r="F658" s="2">
        <f>'2 Diag Ordering list'!G626*'2 Diag Ordering list'!L626</f>
        <v>0</v>
      </c>
      <c r="G658" s="2">
        <f>'2 Diag Ordering list'!G626*'2 Diag Ordering list'!H626</f>
        <v>0</v>
      </c>
    </row>
    <row r="659" spans="1:7">
      <c r="A659" s="2">
        <f>'2 Diag Ordering list'!A627</f>
        <v>106880</v>
      </c>
      <c r="B659" s="2" t="str">
        <f>'2 Diag Ordering list'!F627</f>
        <v>AMEX</v>
      </c>
      <c r="C659" s="2">
        <f>'2 Diag Ordering list'!G627</f>
        <v>0</v>
      </c>
      <c r="D659" s="2" t="str">
        <f>'2 Diag Ordering list'!K627</f>
        <v>General Cargo</v>
      </c>
      <c r="E659" s="2">
        <f>'2 Diag Ordering list'!G627*'2 Diag Ordering list'!P627</f>
        <v>0</v>
      </c>
      <c r="F659" s="2">
        <f>'2 Diag Ordering list'!G627*'2 Diag Ordering list'!L627</f>
        <v>0</v>
      </c>
      <c r="G659" s="2">
        <f>'2 Diag Ordering list'!G627*'2 Diag Ordering list'!H627</f>
        <v>0</v>
      </c>
    </row>
    <row r="660" spans="1:7">
      <c r="A660" s="2">
        <f>'2 Diag Ordering list'!A628</f>
        <v>106881</v>
      </c>
      <c r="B660" s="2" t="str">
        <f>'2 Diag Ordering list'!F628</f>
        <v>AMEX</v>
      </c>
      <c r="C660" s="2">
        <f>'2 Diag Ordering list'!G628</f>
        <v>0</v>
      </c>
      <c r="D660" s="2" t="str">
        <f>'2 Diag Ordering list'!K628</f>
        <v>General Cargo</v>
      </c>
      <c r="E660" s="2">
        <f>'2 Diag Ordering list'!G628*'2 Diag Ordering list'!P628</f>
        <v>0</v>
      </c>
      <c r="F660" s="2">
        <f>'2 Diag Ordering list'!G628*'2 Diag Ordering list'!L628</f>
        <v>0</v>
      </c>
      <c r="G660" s="2">
        <f>'2 Diag Ordering list'!G628*'2 Diag Ordering list'!H628</f>
        <v>0</v>
      </c>
    </row>
    <row r="661" spans="1:7">
      <c r="A661" s="2">
        <f>'2 Diag Ordering list'!A629</f>
        <v>106882</v>
      </c>
      <c r="B661" s="2" t="str">
        <f>'2 Diag Ordering list'!F629</f>
        <v>AMEX</v>
      </c>
      <c r="C661" s="2">
        <f>'2 Diag Ordering list'!G629</f>
        <v>0</v>
      </c>
      <c r="D661" s="2" t="str">
        <f>'2 Diag Ordering list'!K629</f>
        <v>General Cargo</v>
      </c>
      <c r="E661" s="2">
        <f>'2 Diag Ordering list'!G629*'2 Diag Ordering list'!P629</f>
        <v>0</v>
      </c>
      <c r="F661" s="2">
        <f>'2 Diag Ordering list'!G629*'2 Diag Ordering list'!L629</f>
        <v>0</v>
      </c>
      <c r="G661" s="2">
        <f>'2 Diag Ordering list'!G629*'2 Diag Ordering list'!H629</f>
        <v>0</v>
      </c>
    </row>
    <row r="662" spans="1:7">
      <c r="A662" s="2">
        <f>'2 Diag Ordering list'!A630</f>
        <v>106883</v>
      </c>
      <c r="B662" s="2" t="str">
        <f>'2 Diag Ordering list'!F630</f>
        <v>AMEX</v>
      </c>
      <c r="C662" s="2">
        <f>'2 Diag Ordering list'!G630</f>
        <v>0</v>
      </c>
      <c r="D662" s="2" t="str">
        <f>'2 Diag Ordering list'!K630</f>
        <v>General Cargo</v>
      </c>
      <c r="E662" s="2">
        <f>'2 Diag Ordering list'!G630*'2 Diag Ordering list'!P630</f>
        <v>0</v>
      </c>
      <c r="F662" s="2">
        <f>'2 Diag Ordering list'!G630*'2 Diag Ordering list'!L630</f>
        <v>0</v>
      </c>
      <c r="G662" s="2">
        <f>'2 Diag Ordering list'!G630*'2 Diag Ordering list'!H630</f>
        <v>0</v>
      </c>
    </row>
    <row r="663" spans="1:7">
      <c r="A663" s="2">
        <f>'2 Diag Ordering list'!A631</f>
        <v>106884</v>
      </c>
      <c r="B663" s="2" t="str">
        <f>'2 Diag Ordering list'!F631</f>
        <v>AMEX</v>
      </c>
      <c r="C663" s="2">
        <f>'2 Diag Ordering list'!G631</f>
        <v>0</v>
      </c>
      <c r="D663" s="2" t="str">
        <f>'2 Diag Ordering list'!K631</f>
        <v>General Cargo</v>
      </c>
      <c r="E663" s="2">
        <f>'2 Diag Ordering list'!G631*'2 Diag Ordering list'!P631</f>
        <v>0</v>
      </c>
      <c r="F663" s="2">
        <f>'2 Diag Ordering list'!G631*'2 Diag Ordering list'!L631</f>
        <v>0</v>
      </c>
      <c r="G663" s="2">
        <f>'2 Diag Ordering list'!G631*'2 Diag Ordering list'!H631</f>
        <v>0</v>
      </c>
    </row>
    <row r="664" spans="1:7">
      <c r="A664" s="2">
        <f>'2 Diag Ordering list'!A632</f>
        <v>106885</v>
      </c>
      <c r="B664" s="2" t="str">
        <f>'2 Diag Ordering list'!F632</f>
        <v>AMEX</v>
      </c>
      <c r="C664" s="2">
        <f>'2 Diag Ordering list'!G632</f>
        <v>0</v>
      </c>
      <c r="D664" s="2" t="str">
        <f>'2 Diag Ordering list'!K632</f>
        <v>General Cargo</v>
      </c>
      <c r="E664" s="2">
        <f>'2 Diag Ordering list'!G632*'2 Diag Ordering list'!P632</f>
        <v>0</v>
      </c>
      <c r="F664" s="2">
        <f>'2 Diag Ordering list'!G632*'2 Diag Ordering list'!L632</f>
        <v>0</v>
      </c>
      <c r="G664" s="2">
        <f>'2 Diag Ordering list'!G632*'2 Diag Ordering list'!H632</f>
        <v>0</v>
      </c>
    </row>
    <row r="665" spans="1:7">
      <c r="A665" s="2">
        <f>'2 Diag Ordering list'!A633</f>
        <v>106868</v>
      </c>
      <c r="B665" s="2" t="str">
        <f>'2 Diag Ordering list'!F633</f>
        <v>AMEX</v>
      </c>
      <c r="C665" s="2">
        <f>'2 Diag Ordering list'!G633</f>
        <v>0</v>
      </c>
      <c r="D665" s="2" t="str">
        <f>'2 Diag Ordering list'!K633</f>
        <v>Service</v>
      </c>
      <c r="E665" s="2" t="e">
        <f>'2 Diag Ordering list'!G633*'2 Diag Ordering list'!P633</f>
        <v>#VALUE!</v>
      </c>
      <c r="F665" s="2" t="e">
        <f>'2 Diag Ordering list'!G633*'2 Diag Ordering list'!L633</f>
        <v>#VALUE!</v>
      </c>
      <c r="G665" s="2">
        <f>'2 Diag Ordering list'!G633*'2 Diag Ordering list'!H633</f>
        <v>0</v>
      </c>
    </row>
    <row r="666" spans="1:7">
      <c r="A666" s="2" t="str">
        <f>'2 Diag Ordering list'!A634</f>
        <v>6.4 LABORATORY FURNITURE</v>
      </c>
      <c r="B666" s="2">
        <f>'2 Diag Ordering list'!F634</f>
        <v>0</v>
      </c>
      <c r="C666" s="2">
        <f>'2 Diag Ordering list'!G634</f>
        <v>0</v>
      </c>
      <c r="D666" s="2">
        <f>'2 Diag Ordering list'!K634</f>
        <v>0</v>
      </c>
      <c r="E666" s="2">
        <f>'2 Diag Ordering list'!G634*'2 Diag Ordering list'!P634</f>
        <v>0</v>
      </c>
      <c r="F666" s="2">
        <f>'2 Diag Ordering list'!G634*'2 Diag Ordering list'!L634</f>
        <v>0</v>
      </c>
      <c r="G666" s="2">
        <f>'2 Diag Ordering list'!G634*'2 Diag Ordering list'!H634</f>
        <v>0</v>
      </c>
    </row>
    <row r="667" spans="1:7">
      <c r="A667" s="2" t="str">
        <f>'2 Diag Ordering list'!A635</f>
        <v>6.4.1 Laboratory furniture</v>
      </c>
      <c r="B667" s="2">
        <f>'2 Diag Ordering list'!F635</f>
        <v>0</v>
      </c>
      <c r="C667" s="2">
        <f>'2 Diag Ordering list'!G635</f>
        <v>0</v>
      </c>
      <c r="D667" s="2">
        <f>'2 Diag Ordering list'!K635</f>
        <v>0</v>
      </c>
      <c r="E667" s="2">
        <f>'2 Diag Ordering list'!G635*'2 Diag Ordering list'!P635</f>
        <v>0</v>
      </c>
      <c r="F667" s="2">
        <f>'2 Diag Ordering list'!G635*'2 Diag Ordering list'!L635</f>
        <v>0</v>
      </c>
      <c r="G667" s="2">
        <f>'2 Diag Ordering list'!G635*'2 Diag Ordering list'!H635</f>
        <v>0</v>
      </c>
    </row>
    <row r="668" spans="1:7">
      <c r="A668" s="2">
        <f>'2 Diag Ordering list'!A636</f>
        <v>106082</v>
      </c>
      <c r="B668" s="2" t="str">
        <f>'2 Diag Ordering list'!F636</f>
        <v>TTM</v>
      </c>
      <c r="C668" s="2">
        <f>'2 Diag Ordering list'!G636</f>
        <v>0</v>
      </c>
      <c r="D668" s="2" t="str">
        <f>'2 Diag Ordering list'!K636</f>
        <v>General Cargo</v>
      </c>
      <c r="E668" s="2">
        <f>'2 Diag Ordering list'!G636*'2 Diag Ordering list'!P636</f>
        <v>0</v>
      </c>
      <c r="F668" s="2">
        <f>'2 Diag Ordering list'!G636*'2 Diag Ordering list'!L636</f>
        <v>0</v>
      </c>
      <c r="G668" s="2">
        <f>'2 Diag Ordering list'!G636*'2 Diag Ordering list'!H636</f>
        <v>0</v>
      </c>
    </row>
    <row r="669" spans="1:7">
      <c r="A669" s="2">
        <f>'2 Diag Ordering list'!A637</f>
        <v>106083</v>
      </c>
      <c r="B669" s="2" t="str">
        <f>'2 Diag Ordering list'!F637</f>
        <v>TTM</v>
      </c>
      <c r="C669" s="2">
        <f>'2 Diag Ordering list'!G637</f>
        <v>0</v>
      </c>
      <c r="D669" s="2" t="str">
        <f>'2 Diag Ordering list'!K637</f>
        <v>General Cargo</v>
      </c>
      <c r="E669" s="2">
        <f>'2 Diag Ordering list'!G637*'2 Diag Ordering list'!P637</f>
        <v>0</v>
      </c>
      <c r="F669" s="2">
        <f>'2 Diag Ordering list'!G637*'2 Diag Ordering list'!L637</f>
        <v>0</v>
      </c>
      <c r="G669" s="2">
        <f>'2 Diag Ordering list'!G637*'2 Diag Ordering list'!H637</f>
        <v>0</v>
      </c>
    </row>
    <row r="670" spans="1:7">
      <c r="A670" s="2">
        <f>'2 Diag Ordering list'!A638</f>
        <v>0</v>
      </c>
      <c r="B670" s="2">
        <f>'2 Diag Ordering list'!F638</f>
        <v>0</v>
      </c>
      <c r="C670" s="2">
        <f>'2 Diag Ordering list'!G638</f>
        <v>0</v>
      </c>
      <c r="D670" s="2">
        <f>'2 Diag Ordering list'!K638</f>
        <v>0</v>
      </c>
      <c r="E670" s="2">
        <f>'2 Diag Ordering list'!G638*'2 Diag Ordering list'!P638</f>
        <v>0</v>
      </c>
      <c r="F670" s="2">
        <f>'2 Diag Ordering list'!G638*'2 Diag Ordering list'!L638</f>
        <v>0</v>
      </c>
      <c r="G670" s="2">
        <f>'2 Diag Ordering list'!G638*'2 Diag Ordering list'!H638</f>
        <v>0</v>
      </c>
    </row>
    <row r="671" spans="1:7">
      <c r="A671" s="2">
        <f>'2 Diag Ordering list'!A639</f>
        <v>0</v>
      </c>
      <c r="B671" s="2">
        <f>'2 Diag Ordering list'!F639</f>
        <v>0</v>
      </c>
      <c r="C671" s="2">
        <f>'2 Diag Ordering list'!G639</f>
        <v>0</v>
      </c>
      <c r="D671" s="2">
        <f>'2 Diag Ordering list'!K639</f>
        <v>0</v>
      </c>
      <c r="E671" s="2">
        <f>'2 Diag Ordering list'!G639*'2 Diag Ordering list'!P639</f>
        <v>0</v>
      </c>
      <c r="F671" s="2">
        <f>'2 Diag Ordering list'!G639*'2 Diag Ordering list'!L639</f>
        <v>0</v>
      </c>
      <c r="G671" s="2">
        <f>'2 Diag Ordering list'!G639*'2 Diag Ordering list'!H639</f>
        <v>0</v>
      </c>
    </row>
    <row r="672" spans="1:7">
      <c r="A672" s="2">
        <f>'2 Diag Ordering list'!A640</f>
        <v>0</v>
      </c>
      <c r="B672" s="2">
        <f>'2 Diag Ordering list'!F640</f>
        <v>0</v>
      </c>
      <c r="C672" s="2">
        <f>'2 Diag Ordering list'!G640</f>
        <v>0</v>
      </c>
      <c r="D672" s="2">
        <f>'2 Diag Ordering list'!K640</f>
        <v>0</v>
      </c>
      <c r="E672" s="2">
        <f>'2 Diag Ordering list'!G640*'2 Diag Ordering list'!P640</f>
        <v>0</v>
      </c>
      <c r="F672" s="2">
        <f>'2 Diag Ordering list'!G640*'2 Diag Ordering list'!L640</f>
        <v>0</v>
      </c>
      <c r="G672" s="2">
        <f>'2 Diag Ordering list'!G640*'2 Diag Ordering list'!H640</f>
        <v>0</v>
      </c>
    </row>
    <row r="673" spans="1:7">
      <c r="A673" s="2">
        <f>'2 Diag Ordering list'!A641</f>
        <v>0</v>
      </c>
      <c r="B673" s="2">
        <f>'2 Diag Ordering list'!F641</f>
        <v>0</v>
      </c>
      <c r="C673" s="2">
        <f>'2 Diag Ordering list'!G641</f>
        <v>0</v>
      </c>
      <c r="D673" s="2">
        <f>'2 Diag Ordering list'!K641</f>
        <v>0</v>
      </c>
      <c r="E673" s="2">
        <f>'2 Diag Ordering list'!G641*'2 Diag Ordering list'!P641</f>
        <v>0</v>
      </c>
      <c r="F673" s="2">
        <f>'2 Diag Ordering list'!G641*'2 Diag Ordering list'!L641</f>
        <v>0</v>
      </c>
      <c r="G673" s="2">
        <f>'2 Diag Ordering list'!G641*'2 Diag Ordering list'!H641</f>
        <v>0</v>
      </c>
    </row>
    <row r="674" spans="1:7">
      <c r="A674" s="2">
        <f>'2 Diag Ordering list'!A642</f>
        <v>0</v>
      </c>
      <c r="B674" s="2">
        <f>'2 Diag Ordering list'!F642</f>
        <v>0</v>
      </c>
      <c r="C674" s="2">
        <f>'2 Diag Ordering list'!G642</f>
        <v>0</v>
      </c>
      <c r="D674" s="2">
        <f>'2 Diag Ordering list'!K642</f>
        <v>0</v>
      </c>
      <c r="E674" s="2">
        <f>'2 Diag Ordering list'!G642*'2 Diag Ordering list'!P642</f>
        <v>0</v>
      </c>
      <c r="F674" s="2">
        <f>'2 Diag Ordering list'!G642*'2 Diag Ordering list'!L642</f>
        <v>0</v>
      </c>
      <c r="G674" s="2">
        <f>'2 Diag Ordering list'!G642*'2 Diag Ordering list'!H642</f>
        <v>0</v>
      </c>
    </row>
    <row r="675" spans="1:7">
      <c r="A675" s="2">
        <f>'2 Diag Ordering list'!A643</f>
        <v>0</v>
      </c>
      <c r="B675" s="2">
        <f>'2 Diag Ordering list'!F643</f>
        <v>0</v>
      </c>
      <c r="C675" s="2">
        <f>'2 Diag Ordering list'!G643</f>
        <v>0</v>
      </c>
      <c r="D675" s="2">
        <f>'2 Diag Ordering list'!K643</f>
        <v>0</v>
      </c>
      <c r="E675" s="2">
        <f>'2 Diag Ordering list'!G643*'2 Diag Ordering list'!P643</f>
        <v>0</v>
      </c>
      <c r="F675" s="2">
        <f>'2 Diag Ordering list'!G643*'2 Diag Ordering list'!L643</f>
        <v>0</v>
      </c>
      <c r="G675" s="2">
        <f>'2 Diag Ordering list'!G643*'2 Diag Ordering list'!H643</f>
        <v>0</v>
      </c>
    </row>
    <row r="676" spans="1:7">
      <c r="A676" s="2">
        <f>'2 Diag Ordering list'!A644</f>
        <v>0</v>
      </c>
      <c r="B676" s="2">
        <f>'2 Diag Ordering list'!F644</f>
        <v>0</v>
      </c>
      <c r="C676" s="2">
        <f>'2 Diag Ordering list'!G644</f>
        <v>0</v>
      </c>
      <c r="D676" s="2">
        <f>'2 Diag Ordering list'!K644</f>
        <v>0</v>
      </c>
      <c r="E676" s="2">
        <f>'2 Diag Ordering list'!G644*'2 Diag Ordering list'!P644</f>
        <v>0</v>
      </c>
      <c r="F676" s="2">
        <f>'2 Diag Ordering list'!G644*'2 Diag Ordering list'!L644</f>
        <v>0</v>
      </c>
      <c r="G676" s="2">
        <f>'2 Diag Ordering list'!G644*'2 Diag Ordering list'!H644</f>
        <v>0</v>
      </c>
    </row>
    <row r="677" spans="1:7">
      <c r="A677" s="2">
        <f>'2 Diag Ordering list'!A645</f>
        <v>0</v>
      </c>
      <c r="B677" s="2">
        <f>'2 Diag Ordering list'!F645</f>
        <v>0</v>
      </c>
      <c r="C677" s="2">
        <f>'2 Diag Ordering list'!G645</f>
        <v>0</v>
      </c>
      <c r="D677" s="2">
        <f>'2 Diag Ordering list'!K645</f>
        <v>0</v>
      </c>
      <c r="E677" s="2">
        <f>'2 Diag Ordering list'!G645*'2 Diag Ordering list'!P645</f>
        <v>0</v>
      </c>
      <c r="F677" s="2">
        <f>'2 Diag Ordering list'!G645*'2 Diag Ordering list'!L645</f>
        <v>0</v>
      </c>
      <c r="G677" s="2">
        <f>'2 Diag Ordering list'!G645*'2 Diag Ordering list'!H645</f>
        <v>0</v>
      </c>
    </row>
    <row r="678" spans="1:7">
      <c r="A678" s="2">
        <f>'2 Diag Ordering list'!A646</f>
        <v>0</v>
      </c>
      <c r="B678" s="2">
        <f>'2 Diag Ordering list'!F646</f>
        <v>0</v>
      </c>
      <c r="C678" s="2">
        <f>'2 Diag Ordering list'!G646</f>
        <v>0</v>
      </c>
      <c r="D678" s="2">
        <f>'2 Diag Ordering list'!K646</f>
        <v>0</v>
      </c>
      <c r="E678" s="2">
        <f>'2 Diag Ordering list'!G646*'2 Diag Ordering list'!P646</f>
        <v>0</v>
      </c>
      <c r="F678" s="2">
        <f>'2 Diag Ordering list'!G646*'2 Diag Ordering list'!L646</f>
        <v>0</v>
      </c>
      <c r="G678" s="2">
        <f>'2 Diag Ordering list'!G646*'2 Diag Ordering list'!H646</f>
        <v>0</v>
      </c>
    </row>
    <row r="679" spans="1:7">
      <c r="A679" s="2">
        <f>'2 Diag Ordering list'!A647</f>
        <v>0</v>
      </c>
      <c r="B679" s="2">
        <f>'2 Diag Ordering list'!F647</f>
        <v>0</v>
      </c>
      <c r="C679" s="2">
        <f>'2 Diag Ordering list'!G647</f>
        <v>0</v>
      </c>
      <c r="D679" s="2">
        <f>'2 Diag Ordering list'!K647</f>
        <v>0</v>
      </c>
      <c r="E679" s="2">
        <f>'2 Diag Ordering list'!G647*'2 Diag Ordering list'!P647</f>
        <v>0</v>
      </c>
      <c r="F679" s="2">
        <f>'2 Diag Ordering list'!G647*'2 Diag Ordering list'!L647</f>
        <v>0</v>
      </c>
      <c r="G679" s="2">
        <f>'2 Diag Ordering list'!G647*'2 Diag Ordering list'!H647</f>
        <v>0</v>
      </c>
    </row>
    <row r="680" spans="1:7">
      <c r="A680" s="2">
        <f>'2 Diag Ordering list'!A648</f>
        <v>0</v>
      </c>
      <c r="B680" s="2">
        <f>'2 Diag Ordering list'!F648</f>
        <v>0</v>
      </c>
      <c r="C680" s="2">
        <f>'2 Diag Ordering list'!G648</f>
        <v>0</v>
      </c>
      <c r="D680" s="2">
        <f>'2 Diag Ordering list'!K648</f>
        <v>0</v>
      </c>
      <c r="E680" s="2">
        <f>'2 Diag Ordering list'!G648*'2 Diag Ordering list'!P648</f>
        <v>0</v>
      </c>
      <c r="F680" s="2">
        <f>'2 Diag Ordering list'!G648*'2 Diag Ordering list'!L648</f>
        <v>0</v>
      </c>
      <c r="G680" s="2">
        <f>'2 Diag Ordering list'!G648*'2 Diag Ordering list'!H648</f>
        <v>0</v>
      </c>
    </row>
    <row r="681" spans="1:7">
      <c r="A681" s="2">
        <f>'2 Diag Ordering list'!A649</f>
        <v>0</v>
      </c>
      <c r="B681" s="2">
        <f>'2 Diag Ordering list'!F649</f>
        <v>0</v>
      </c>
      <c r="C681" s="2">
        <f>'2 Diag Ordering list'!G649</f>
        <v>0</v>
      </c>
      <c r="D681" s="2">
        <f>'2 Diag Ordering list'!K649</f>
        <v>0</v>
      </c>
      <c r="E681" s="2">
        <f>'2 Diag Ordering list'!G649*'2 Diag Ordering list'!P649</f>
        <v>0</v>
      </c>
      <c r="F681" s="2">
        <f>'2 Diag Ordering list'!G649*'2 Diag Ordering list'!L649</f>
        <v>0</v>
      </c>
      <c r="G681" s="2">
        <f>'2 Diag Ordering list'!G649*'2 Diag Ordering list'!H649</f>
        <v>0</v>
      </c>
    </row>
    <row r="682" spans="1:7">
      <c r="A682" s="2">
        <f>'2 Diag Ordering list'!A650</f>
        <v>0</v>
      </c>
      <c r="B682" s="2">
        <f>'2 Diag Ordering list'!F650</f>
        <v>0</v>
      </c>
      <c r="C682" s="2">
        <f>'2 Diag Ordering list'!G650</f>
        <v>0</v>
      </c>
      <c r="D682" s="2">
        <f>'2 Diag Ordering list'!K650</f>
        <v>0</v>
      </c>
      <c r="E682" s="2">
        <f>'2 Diag Ordering list'!G650*'2 Diag Ordering list'!P650</f>
        <v>0</v>
      </c>
      <c r="F682" s="2">
        <f>'2 Diag Ordering list'!G650*'2 Diag Ordering list'!L650</f>
        <v>0</v>
      </c>
      <c r="G682" s="2">
        <f>'2 Diag Ordering list'!G650*'2 Diag Ordering list'!H650</f>
        <v>0</v>
      </c>
    </row>
    <row r="683" spans="1:7">
      <c r="A683" s="2">
        <f>'2 Diag Ordering list'!A651</f>
        <v>0</v>
      </c>
      <c r="B683" s="2">
        <f>'2 Diag Ordering list'!F651</f>
        <v>0</v>
      </c>
      <c r="C683" s="2">
        <f>'2 Diag Ordering list'!G651</f>
        <v>0</v>
      </c>
      <c r="D683" s="2">
        <f>'2 Diag Ordering list'!K651</f>
        <v>0</v>
      </c>
      <c r="E683" s="2">
        <f>'2 Diag Ordering list'!G651*'2 Diag Ordering list'!P651</f>
        <v>0</v>
      </c>
      <c r="F683" s="2">
        <f>'2 Diag Ordering list'!G651*'2 Diag Ordering list'!L651</f>
        <v>0</v>
      </c>
      <c r="G683" s="2">
        <f>'2 Diag Ordering list'!G651*'2 Diag Ordering list'!H651</f>
        <v>0</v>
      </c>
    </row>
    <row r="684" spans="1:7">
      <c r="A684" s="2">
        <f>'2 Diag Ordering list'!A652</f>
        <v>0</v>
      </c>
      <c r="B684" s="2">
        <f>'2 Diag Ordering list'!F652</f>
        <v>0</v>
      </c>
      <c r="C684" s="2">
        <f>'2 Diag Ordering list'!G652</f>
        <v>0</v>
      </c>
      <c r="D684" s="2">
        <f>'2 Diag Ordering list'!K652</f>
        <v>0</v>
      </c>
      <c r="E684" s="2">
        <f>'2 Diag Ordering list'!G652*'2 Diag Ordering list'!P652</f>
        <v>0</v>
      </c>
      <c r="F684" s="2">
        <f>'2 Diag Ordering list'!G652*'2 Diag Ordering list'!L652</f>
        <v>0</v>
      </c>
      <c r="G684" s="2">
        <f>'2 Diag Ordering list'!G652*'2 Diag Ordering list'!H652</f>
        <v>0</v>
      </c>
    </row>
    <row r="685" spans="1:7">
      <c r="A685" s="2">
        <f>'2 Diag Ordering list'!A653</f>
        <v>0</v>
      </c>
      <c r="B685" s="2">
        <f>'2 Diag Ordering list'!F653</f>
        <v>0</v>
      </c>
      <c r="C685" s="2">
        <f>'2 Diag Ordering list'!G653</f>
        <v>0</v>
      </c>
      <c r="D685" s="2">
        <f>'2 Diag Ordering list'!K653</f>
        <v>0</v>
      </c>
      <c r="E685" s="2">
        <f>'2 Diag Ordering list'!G653*'2 Diag Ordering list'!P653</f>
        <v>0</v>
      </c>
      <c r="F685" s="2">
        <f>'2 Diag Ordering list'!G653*'2 Diag Ordering list'!L653</f>
        <v>0</v>
      </c>
      <c r="G685" s="2">
        <f>'2 Diag Ordering list'!G653*'2 Diag Ordering list'!H653</f>
        <v>0</v>
      </c>
    </row>
    <row r="686" spans="1:7">
      <c r="A686" s="2">
        <f>'2 Diag Ordering list'!A654</f>
        <v>0</v>
      </c>
      <c r="B686" s="2">
        <f>'2 Diag Ordering list'!F654</f>
        <v>0</v>
      </c>
      <c r="C686" s="2">
        <f>'2 Diag Ordering list'!G654</f>
        <v>0</v>
      </c>
      <c r="D686" s="2">
        <f>'2 Diag Ordering list'!K654</f>
        <v>0</v>
      </c>
      <c r="E686" s="2">
        <f>'2 Diag Ordering list'!G654*'2 Diag Ordering list'!P654</f>
        <v>0</v>
      </c>
      <c r="F686" s="2">
        <f>'2 Diag Ordering list'!G654*'2 Diag Ordering list'!L654</f>
        <v>0</v>
      </c>
      <c r="G686" s="2">
        <f>'2 Diag Ordering list'!G654*'2 Diag Ordering list'!H654</f>
        <v>0</v>
      </c>
    </row>
    <row r="687" spans="1:7">
      <c r="A687" s="2">
        <f>'2 Diag Ordering list'!A655</f>
        <v>0</v>
      </c>
      <c r="B687" s="2">
        <f>'2 Diag Ordering list'!F655</f>
        <v>0</v>
      </c>
      <c r="C687" s="2">
        <f>'2 Diag Ordering list'!G655</f>
        <v>0</v>
      </c>
      <c r="D687" s="2">
        <f>'2 Diag Ordering list'!K655</f>
        <v>0</v>
      </c>
      <c r="E687" s="2">
        <f>'2 Diag Ordering list'!G655*'2 Diag Ordering list'!P655</f>
        <v>0</v>
      </c>
      <c r="F687" s="2">
        <f>'2 Diag Ordering list'!G655*'2 Diag Ordering list'!L655</f>
        <v>0</v>
      </c>
      <c r="G687" s="2">
        <f>'2 Diag Ordering list'!G655*'2 Diag Ordering list'!H655</f>
        <v>0</v>
      </c>
    </row>
    <row r="688" spans="1:7">
      <c r="A688" s="2">
        <f>'2 Diag Ordering list'!A656</f>
        <v>0</v>
      </c>
      <c r="B688" s="2">
        <f>'2 Diag Ordering list'!F656</f>
        <v>0</v>
      </c>
      <c r="C688" s="2">
        <f>'2 Diag Ordering list'!G656</f>
        <v>0</v>
      </c>
      <c r="D688" s="2">
        <f>'2 Diag Ordering list'!K656</f>
        <v>0</v>
      </c>
      <c r="E688" s="2">
        <f>'2 Diag Ordering list'!G656*'2 Diag Ordering list'!P656</f>
        <v>0</v>
      </c>
      <c r="F688" s="2">
        <f>'2 Diag Ordering list'!G656*'2 Diag Ordering list'!L656</f>
        <v>0</v>
      </c>
      <c r="G688" s="2">
        <f>'2 Diag Ordering list'!G656*'2 Diag Ordering list'!H656</f>
        <v>0</v>
      </c>
    </row>
    <row r="689" spans="1:7">
      <c r="A689" s="2">
        <f>'2 Diag Ordering list'!A657</f>
        <v>0</v>
      </c>
      <c r="B689" s="2">
        <f>'2 Diag Ordering list'!F657</f>
        <v>0</v>
      </c>
      <c r="C689" s="2">
        <f>'2 Diag Ordering list'!G657</f>
        <v>0</v>
      </c>
      <c r="D689" s="2">
        <f>'2 Diag Ordering list'!K657</f>
        <v>0</v>
      </c>
      <c r="E689" s="2">
        <f>'2 Diag Ordering list'!G657*'2 Diag Ordering list'!P657</f>
        <v>0</v>
      </c>
      <c r="F689" s="2">
        <f>'2 Diag Ordering list'!G657*'2 Diag Ordering list'!L657</f>
        <v>0</v>
      </c>
      <c r="G689" s="2">
        <f>'2 Diag Ordering list'!G657*'2 Diag Ordering list'!H657</f>
        <v>0</v>
      </c>
    </row>
    <row r="690" spans="1:7">
      <c r="A690" s="2">
        <f>'2 Diag Ordering list'!A658</f>
        <v>0</v>
      </c>
      <c r="B690" s="2">
        <f>'2 Diag Ordering list'!F658</f>
        <v>0</v>
      </c>
      <c r="C690" s="2">
        <f>'2 Diag Ordering list'!G658</f>
        <v>0</v>
      </c>
      <c r="D690" s="2">
        <f>'2 Diag Ordering list'!K658</f>
        <v>0</v>
      </c>
      <c r="E690" s="2">
        <f>'2 Diag Ordering list'!G658*'2 Diag Ordering list'!P658</f>
        <v>0</v>
      </c>
      <c r="F690" s="2">
        <f>'2 Diag Ordering list'!G658*'2 Diag Ordering list'!L658</f>
        <v>0</v>
      </c>
      <c r="G690" s="2">
        <f>'2 Diag Ordering list'!G658*'2 Diag Ordering list'!H658</f>
        <v>0</v>
      </c>
    </row>
    <row r="691" spans="1:7">
      <c r="A691" s="2">
        <f>'2 Diag Ordering list'!A659</f>
        <v>0</v>
      </c>
      <c r="B691" s="2">
        <f>'2 Diag Ordering list'!F659</f>
        <v>0</v>
      </c>
      <c r="C691" s="2">
        <f>'2 Diag Ordering list'!G659</f>
        <v>0</v>
      </c>
      <c r="D691" s="2">
        <f>'2 Diag Ordering list'!K659</f>
        <v>0</v>
      </c>
      <c r="E691" s="2">
        <f>'2 Diag Ordering list'!G659*'2 Diag Ordering list'!P659</f>
        <v>0</v>
      </c>
      <c r="F691" s="2">
        <f>'2 Diag Ordering list'!G659*'2 Diag Ordering list'!L659</f>
        <v>0</v>
      </c>
      <c r="G691" s="2">
        <f>'2 Diag Ordering list'!G659*'2 Diag Ordering list'!H659</f>
        <v>0</v>
      </c>
    </row>
    <row r="692" spans="1:7">
      <c r="A692" s="2">
        <f>'2 Diag Ordering list'!A660</f>
        <v>0</v>
      </c>
      <c r="B692" s="2">
        <f>'2 Diag Ordering list'!F660</f>
        <v>0</v>
      </c>
      <c r="C692" s="2">
        <f>'2 Diag Ordering list'!G660</f>
        <v>0</v>
      </c>
      <c r="D692" s="2">
        <f>'2 Diag Ordering list'!K660</f>
        <v>0</v>
      </c>
      <c r="E692" s="2">
        <f>'2 Diag Ordering list'!G660*'2 Diag Ordering list'!P660</f>
        <v>0</v>
      </c>
      <c r="F692" s="2">
        <f>'2 Diag Ordering list'!G660*'2 Diag Ordering list'!L660</f>
        <v>0</v>
      </c>
      <c r="G692" s="2">
        <f>'2 Diag Ordering list'!G660*'2 Diag Ordering list'!H660</f>
        <v>0</v>
      </c>
    </row>
    <row r="693" spans="1:7">
      <c r="A693" s="2">
        <f>'2 Diag Ordering list'!A661</f>
        <v>0</v>
      </c>
      <c r="B693" s="2">
        <f>'2 Diag Ordering list'!F661</f>
        <v>0</v>
      </c>
      <c r="C693" s="2">
        <f>'2 Diag Ordering list'!G661</f>
        <v>0</v>
      </c>
      <c r="D693" s="2">
        <f>'2 Diag Ordering list'!K661</f>
        <v>0</v>
      </c>
      <c r="E693" s="2">
        <f>'2 Diag Ordering list'!G661*'2 Diag Ordering list'!P661</f>
        <v>0</v>
      </c>
      <c r="F693" s="2">
        <f>'2 Diag Ordering list'!G661*'2 Diag Ordering list'!L661</f>
        <v>0</v>
      </c>
      <c r="G693" s="2">
        <f>'2 Diag Ordering list'!G661*'2 Diag Ordering list'!H661</f>
        <v>0</v>
      </c>
    </row>
    <row r="694" spans="1:7">
      <c r="A694" s="2">
        <f>'2 Diag Ordering list'!A662</f>
        <v>0</v>
      </c>
      <c r="B694" s="2">
        <f>'2 Diag Ordering list'!F662</f>
        <v>0</v>
      </c>
      <c r="C694" s="2">
        <f>'2 Diag Ordering list'!G662</f>
        <v>0</v>
      </c>
      <c r="D694" s="2">
        <f>'2 Diag Ordering list'!K662</f>
        <v>0</v>
      </c>
      <c r="E694" s="2">
        <f>'2 Diag Ordering list'!G662*'2 Diag Ordering list'!P662</f>
        <v>0</v>
      </c>
      <c r="F694" s="2">
        <f>'2 Diag Ordering list'!G662*'2 Diag Ordering list'!L662</f>
        <v>0</v>
      </c>
      <c r="G694" s="2">
        <f>'2 Diag Ordering list'!G662*'2 Diag Ordering list'!H662</f>
        <v>0</v>
      </c>
    </row>
    <row r="695" spans="1:7">
      <c r="A695" s="2">
        <f>'2 Diag Ordering list'!A663</f>
        <v>0</v>
      </c>
      <c r="B695" s="2">
        <f>'2 Diag Ordering list'!F663</f>
        <v>0</v>
      </c>
      <c r="C695" s="2">
        <f>'2 Diag Ordering list'!G663</f>
        <v>0</v>
      </c>
      <c r="D695" s="2">
        <f>'2 Diag Ordering list'!K663</f>
        <v>0</v>
      </c>
      <c r="E695" s="2">
        <f>'2 Diag Ordering list'!G663*'2 Diag Ordering list'!P663</f>
        <v>0</v>
      </c>
      <c r="F695" s="2">
        <f>'2 Diag Ordering list'!G663*'2 Diag Ordering list'!L663</f>
        <v>0</v>
      </c>
      <c r="G695" s="2">
        <f>'2 Diag Ordering list'!G663*'2 Diag Ordering list'!H663</f>
        <v>0</v>
      </c>
    </row>
    <row r="696" spans="1:7">
      <c r="A696" s="2">
        <f>'2 Diag Ordering list'!A664</f>
        <v>0</v>
      </c>
      <c r="B696" s="2">
        <f>'2 Diag Ordering list'!F664</f>
        <v>0</v>
      </c>
      <c r="C696" s="2">
        <f>'2 Diag Ordering list'!G664</f>
        <v>0</v>
      </c>
      <c r="D696" s="2">
        <f>'2 Diag Ordering list'!K664</f>
        <v>0</v>
      </c>
      <c r="E696" s="2">
        <f>'2 Diag Ordering list'!G664*'2 Diag Ordering list'!P664</f>
        <v>0</v>
      </c>
      <c r="F696" s="2">
        <f>'2 Diag Ordering list'!G664*'2 Diag Ordering list'!L664</f>
        <v>0</v>
      </c>
      <c r="G696" s="2">
        <f>'2 Diag Ordering list'!G664*'2 Diag Ordering list'!H664</f>
        <v>0</v>
      </c>
    </row>
    <row r="697" spans="1:7">
      <c r="A697" s="2">
        <f>'2 Diag Ordering list'!A665</f>
        <v>0</v>
      </c>
      <c r="B697" s="2">
        <f>'2 Diag Ordering list'!F665</f>
        <v>0</v>
      </c>
      <c r="C697" s="2">
        <f>'2 Diag Ordering list'!G665</f>
        <v>0</v>
      </c>
      <c r="D697" s="2">
        <f>'2 Diag Ordering list'!K665</f>
        <v>0</v>
      </c>
      <c r="E697" s="2">
        <f>'2 Diag Ordering list'!G665*'2 Diag Ordering list'!P665</f>
        <v>0</v>
      </c>
      <c r="F697" s="2">
        <f>'2 Diag Ordering list'!G665*'2 Diag Ordering list'!L665</f>
        <v>0</v>
      </c>
      <c r="G697" s="2">
        <f>'2 Diag Ordering list'!G665*'2 Diag Ordering list'!H665</f>
        <v>0</v>
      </c>
    </row>
    <row r="698" spans="1:7">
      <c r="A698" s="2">
        <f>'2 Diag Ordering list'!A666</f>
        <v>0</v>
      </c>
      <c r="B698" s="2">
        <f>'2 Diag Ordering list'!F666</f>
        <v>0</v>
      </c>
      <c r="C698" s="2">
        <f>'2 Diag Ordering list'!G666</f>
        <v>0</v>
      </c>
      <c r="D698" s="2">
        <f>'2 Diag Ordering list'!K666</f>
        <v>0</v>
      </c>
      <c r="E698" s="2">
        <f>'2 Diag Ordering list'!G666*'2 Diag Ordering list'!P666</f>
        <v>0</v>
      </c>
      <c r="F698" s="2">
        <f>'2 Diag Ordering list'!G666*'2 Diag Ordering list'!L666</f>
        <v>0</v>
      </c>
      <c r="G698" s="2">
        <f>'2 Diag Ordering list'!G666*'2 Diag Ordering list'!H666</f>
        <v>0</v>
      </c>
    </row>
    <row r="699" spans="1:7">
      <c r="A699" s="2">
        <f>'2 Diag Ordering list'!A667</f>
        <v>0</v>
      </c>
      <c r="B699" s="2">
        <f>'2 Diag Ordering list'!F667</f>
        <v>0</v>
      </c>
      <c r="C699" s="2">
        <f>'2 Diag Ordering list'!G667</f>
        <v>0</v>
      </c>
      <c r="D699" s="2">
        <f>'2 Diag Ordering list'!K667</f>
        <v>0</v>
      </c>
      <c r="E699" s="2">
        <f>'2 Diag Ordering list'!G667*'2 Diag Ordering list'!P667</f>
        <v>0</v>
      </c>
      <c r="F699" s="2">
        <f>'2 Diag Ordering list'!G667*'2 Diag Ordering list'!L667</f>
        <v>0</v>
      </c>
      <c r="G699" s="2">
        <f>'2 Diag Ordering list'!G667*'2 Diag Ordering list'!H667</f>
        <v>0</v>
      </c>
    </row>
    <row r="700" spans="1:7">
      <c r="A700" s="2">
        <f>'2 Diag Ordering list'!A668</f>
        <v>0</v>
      </c>
      <c r="B700" s="2">
        <f>'2 Diag Ordering list'!F668</f>
        <v>0</v>
      </c>
      <c r="C700" s="2">
        <f>'2 Diag Ordering list'!G668</f>
        <v>0</v>
      </c>
      <c r="D700" s="2">
        <f>'2 Diag Ordering list'!K668</f>
        <v>0</v>
      </c>
      <c r="E700" s="2">
        <f>'2 Diag Ordering list'!G668*'2 Diag Ordering list'!P668</f>
        <v>0</v>
      </c>
      <c r="F700" s="2">
        <f>'2 Diag Ordering list'!G668*'2 Diag Ordering list'!L668</f>
        <v>0</v>
      </c>
      <c r="G700" s="2">
        <f>'2 Diag Ordering list'!G668*'2 Diag Ordering list'!H668</f>
        <v>0</v>
      </c>
    </row>
    <row r="701" spans="1:7">
      <c r="A701" s="2">
        <f>'2 Diag Ordering list'!A669</f>
        <v>0</v>
      </c>
      <c r="B701" s="2">
        <f>'2 Diag Ordering list'!F669</f>
        <v>0</v>
      </c>
      <c r="C701" s="2">
        <f>'2 Diag Ordering list'!G669</f>
        <v>0</v>
      </c>
      <c r="D701" s="2">
        <f>'2 Diag Ordering list'!K669</f>
        <v>0</v>
      </c>
      <c r="E701" s="2">
        <f>'2 Diag Ordering list'!G669*'2 Diag Ordering list'!P669</f>
        <v>0</v>
      </c>
      <c r="F701" s="2">
        <f>'2 Diag Ordering list'!G669*'2 Diag Ordering list'!L669</f>
        <v>0</v>
      </c>
      <c r="G701" s="2">
        <f>'2 Diag Ordering list'!G669*'2 Diag Ordering list'!H669</f>
        <v>0</v>
      </c>
    </row>
    <row r="702" spans="1:7">
      <c r="A702" s="2">
        <f>'2 Diag Ordering list'!A670</f>
        <v>0</v>
      </c>
      <c r="B702" s="2">
        <f>'2 Diag Ordering list'!F670</f>
        <v>0</v>
      </c>
      <c r="C702" s="2">
        <f>'2 Diag Ordering list'!G670</f>
        <v>0</v>
      </c>
      <c r="D702" s="2">
        <f>'2 Diag Ordering list'!K670</f>
        <v>0</v>
      </c>
      <c r="E702" s="2">
        <f>'2 Diag Ordering list'!G670*'2 Diag Ordering list'!P670</f>
        <v>0</v>
      </c>
      <c r="F702" s="2">
        <f>'2 Diag Ordering list'!G670*'2 Diag Ordering list'!L670</f>
        <v>0</v>
      </c>
      <c r="G702" s="2">
        <f>'2 Diag Ordering list'!G670*'2 Diag Ordering list'!H670</f>
        <v>0</v>
      </c>
    </row>
    <row r="703" spans="1:7">
      <c r="A703" s="2">
        <f>'2 Diag Ordering list'!A671</f>
        <v>0</v>
      </c>
      <c r="B703" s="2">
        <f>'2 Diag Ordering list'!F671</f>
        <v>0</v>
      </c>
      <c r="C703" s="2">
        <f>'2 Diag Ordering list'!G671</f>
        <v>0</v>
      </c>
      <c r="D703" s="2">
        <f>'2 Diag Ordering list'!K671</f>
        <v>0</v>
      </c>
      <c r="E703" s="2">
        <f>'2 Diag Ordering list'!G671*'2 Diag Ordering list'!P671</f>
        <v>0</v>
      </c>
      <c r="F703" s="2">
        <f>'2 Diag Ordering list'!G671*'2 Diag Ordering list'!L671</f>
        <v>0</v>
      </c>
      <c r="G703" s="2">
        <f>'2 Diag Ordering list'!G671*'2 Diag Ordering list'!H671</f>
        <v>0</v>
      </c>
    </row>
    <row r="704" spans="1:7">
      <c r="A704" s="2">
        <f>'2 Diag Ordering list'!A672</f>
        <v>0</v>
      </c>
      <c r="B704" s="2">
        <f>'2 Diag Ordering list'!F672</f>
        <v>0</v>
      </c>
      <c r="C704" s="2">
        <f>'2 Diag Ordering list'!G672</f>
        <v>0</v>
      </c>
      <c r="D704" s="2">
        <f>'2 Diag Ordering list'!K672</f>
        <v>0</v>
      </c>
      <c r="E704" s="2">
        <f>'2 Diag Ordering list'!G672*'2 Diag Ordering list'!P672</f>
        <v>0</v>
      </c>
      <c r="F704" s="2">
        <f>'2 Diag Ordering list'!G672*'2 Diag Ordering list'!L672</f>
        <v>0</v>
      </c>
      <c r="G704" s="2">
        <f>'2 Diag Ordering list'!G672*'2 Diag Ordering list'!H672</f>
        <v>0</v>
      </c>
    </row>
    <row r="705" spans="1:7">
      <c r="A705" s="2">
        <f>'2 Diag Ordering list'!A673</f>
        <v>0</v>
      </c>
      <c r="B705" s="2">
        <f>'2 Diag Ordering list'!F673</f>
        <v>0</v>
      </c>
      <c r="C705" s="2">
        <f>'2 Diag Ordering list'!G673</f>
        <v>0</v>
      </c>
      <c r="D705" s="2">
        <f>'2 Diag Ordering list'!K673</f>
        <v>0</v>
      </c>
      <c r="E705" s="2">
        <f>'2 Diag Ordering list'!G673*'2 Diag Ordering list'!P673</f>
        <v>0</v>
      </c>
      <c r="F705" s="2">
        <f>'2 Diag Ordering list'!G673*'2 Diag Ordering list'!L673</f>
        <v>0</v>
      </c>
      <c r="G705" s="2">
        <f>'2 Diag Ordering list'!G673*'2 Diag Ordering list'!H673</f>
        <v>0</v>
      </c>
    </row>
    <row r="706" spans="1:7">
      <c r="A706" s="2">
        <f>'2 Diag Ordering list'!A674</f>
        <v>0</v>
      </c>
      <c r="B706" s="2">
        <f>'2 Diag Ordering list'!F674</f>
        <v>0</v>
      </c>
      <c r="C706" s="2">
        <f>'2 Diag Ordering list'!G674</f>
        <v>0</v>
      </c>
      <c r="D706" s="2">
        <f>'2 Diag Ordering list'!K674</f>
        <v>0</v>
      </c>
      <c r="E706" s="2">
        <f>'2 Diag Ordering list'!G674*'2 Diag Ordering list'!P674</f>
        <v>0</v>
      </c>
      <c r="F706" s="2">
        <f>'2 Diag Ordering list'!G674*'2 Diag Ordering list'!L674</f>
        <v>0</v>
      </c>
      <c r="G706" s="2">
        <f>'2 Diag Ordering list'!G674*'2 Diag Ordering list'!H674</f>
        <v>0</v>
      </c>
    </row>
    <row r="707" spans="1:7">
      <c r="A707" s="2">
        <f>'2 Diag Ordering list'!A675</f>
        <v>0</v>
      </c>
      <c r="B707" s="2">
        <f>'2 Diag Ordering list'!F675</f>
        <v>0</v>
      </c>
      <c r="C707" s="2">
        <f>'2 Diag Ordering list'!G675</f>
        <v>0</v>
      </c>
      <c r="D707" s="2">
        <f>'2 Diag Ordering list'!K675</f>
        <v>0</v>
      </c>
      <c r="E707" s="2">
        <f>'2 Diag Ordering list'!G675*'2 Diag Ordering list'!P675</f>
        <v>0</v>
      </c>
      <c r="F707" s="2">
        <f>'2 Diag Ordering list'!G675*'2 Diag Ordering list'!L675</f>
        <v>0</v>
      </c>
      <c r="G707" s="2">
        <f>'2 Diag Ordering list'!G675*'2 Diag Ordering list'!H675</f>
        <v>0</v>
      </c>
    </row>
    <row r="708" spans="1:7">
      <c r="A708" s="2">
        <f>'2 Diag Ordering list'!A676</f>
        <v>0</v>
      </c>
      <c r="B708" s="2">
        <f>'2 Diag Ordering list'!F676</f>
        <v>0</v>
      </c>
      <c r="C708" s="2">
        <f>'2 Diag Ordering list'!G676</f>
        <v>0</v>
      </c>
      <c r="D708" s="2">
        <f>'2 Diag Ordering list'!K676</f>
        <v>0</v>
      </c>
      <c r="E708" s="2">
        <f>'2 Diag Ordering list'!G676*'2 Diag Ordering list'!P676</f>
        <v>0</v>
      </c>
      <c r="F708" s="2">
        <f>'2 Diag Ordering list'!G676*'2 Diag Ordering list'!L676</f>
        <v>0</v>
      </c>
      <c r="G708" s="2">
        <f>'2 Diag Ordering list'!G676*'2 Diag Ordering list'!H676</f>
        <v>0</v>
      </c>
    </row>
    <row r="709" spans="1:7">
      <c r="A709" s="2">
        <f>'2 Diag Ordering list'!A677</f>
        <v>0</v>
      </c>
      <c r="B709" s="2">
        <f>'2 Diag Ordering list'!F677</f>
        <v>0</v>
      </c>
      <c r="C709" s="2">
        <f>'2 Diag Ordering list'!G677</f>
        <v>0</v>
      </c>
      <c r="D709" s="2">
        <f>'2 Diag Ordering list'!K677</f>
        <v>0</v>
      </c>
      <c r="E709" s="2">
        <f>'2 Diag Ordering list'!G677*'2 Diag Ordering list'!P677</f>
        <v>0</v>
      </c>
      <c r="F709" s="2">
        <f>'2 Diag Ordering list'!G677*'2 Diag Ordering list'!L677</f>
        <v>0</v>
      </c>
      <c r="G709" s="2">
        <f>'2 Diag Ordering list'!G677*'2 Diag Ordering list'!H677</f>
        <v>0</v>
      </c>
    </row>
    <row r="710" spans="1:7">
      <c r="A710" s="2">
        <f>'2 Diag Ordering list'!A678</f>
        <v>0</v>
      </c>
      <c r="B710" s="2">
        <f>'2 Diag Ordering list'!F678</f>
        <v>0</v>
      </c>
      <c r="C710" s="2">
        <f>'2 Diag Ordering list'!G678</f>
        <v>0</v>
      </c>
      <c r="D710" s="2">
        <f>'2 Diag Ordering list'!K678</f>
        <v>0</v>
      </c>
      <c r="E710" s="2">
        <f>'2 Diag Ordering list'!G678*'2 Diag Ordering list'!P678</f>
        <v>0</v>
      </c>
      <c r="F710" s="2">
        <f>'2 Diag Ordering list'!G678*'2 Diag Ordering list'!L678</f>
        <v>0</v>
      </c>
      <c r="G710" s="2">
        <f>'2 Diag Ordering list'!G678*'2 Diag Ordering list'!H678</f>
        <v>0</v>
      </c>
    </row>
    <row r="711" spans="1:7">
      <c r="A711" s="2">
        <f>'2 Diag Ordering list'!A679</f>
        <v>0</v>
      </c>
      <c r="B711" s="2">
        <f>'2 Diag Ordering list'!F679</f>
        <v>0</v>
      </c>
      <c r="C711" s="2">
        <f>'2 Diag Ordering list'!G679</f>
        <v>0</v>
      </c>
      <c r="D711" s="2">
        <f>'2 Diag Ordering list'!K679</f>
        <v>0</v>
      </c>
      <c r="E711" s="2">
        <f>'2 Diag Ordering list'!G679*'2 Diag Ordering list'!P679</f>
        <v>0</v>
      </c>
      <c r="F711" s="2">
        <f>'2 Diag Ordering list'!G679*'2 Diag Ordering list'!L679</f>
        <v>0</v>
      </c>
      <c r="G711" s="2">
        <f>'2 Diag Ordering list'!G679*'2 Diag Ordering list'!H679</f>
        <v>0</v>
      </c>
    </row>
    <row r="712" spans="1:7">
      <c r="A712" s="2">
        <f>'2 Diag Ordering list'!A680</f>
        <v>0</v>
      </c>
      <c r="B712" s="2">
        <f>'2 Diag Ordering list'!F680</f>
        <v>0</v>
      </c>
      <c r="C712" s="2">
        <f>'2 Diag Ordering list'!G680</f>
        <v>0</v>
      </c>
      <c r="D712" s="2">
        <f>'2 Diag Ordering list'!K680</f>
        <v>0</v>
      </c>
      <c r="E712" s="2">
        <f>'2 Diag Ordering list'!G680*'2 Diag Ordering list'!P680</f>
        <v>0</v>
      </c>
      <c r="F712" s="2">
        <f>'2 Diag Ordering list'!G680*'2 Diag Ordering list'!L680</f>
        <v>0</v>
      </c>
      <c r="G712" s="2">
        <f>'2 Diag Ordering list'!G680*'2 Diag Ordering list'!H680</f>
        <v>0</v>
      </c>
    </row>
    <row r="713" spans="1:7">
      <c r="A713" s="2">
        <f>'2 Diag Ordering list'!A681</f>
        <v>0</v>
      </c>
      <c r="B713" s="2">
        <f>'2 Diag Ordering list'!F681</f>
        <v>0</v>
      </c>
      <c r="C713" s="2">
        <f>'2 Diag Ordering list'!G681</f>
        <v>0</v>
      </c>
      <c r="D713" s="2">
        <f>'2 Diag Ordering list'!K681</f>
        <v>0</v>
      </c>
      <c r="E713" s="2">
        <f>'2 Diag Ordering list'!G681*'2 Diag Ordering list'!P681</f>
        <v>0</v>
      </c>
      <c r="F713" s="2">
        <f>'2 Diag Ordering list'!G681*'2 Diag Ordering list'!L681</f>
        <v>0</v>
      </c>
      <c r="G713" s="2">
        <f>'2 Diag Ordering list'!G681*'2 Diag Ordering list'!H681</f>
        <v>0</v>
      </c>
    </row>
    <row r="714" spans="1:7">
      <c r="A714" s="2">
        <f>'2 Diag Ordering list'!A682</f>
        <v>0</v>
      </c>
      <c r="B714" s="2">
        <f>'2 Diag Ordering list'!F682</f>
        <v>0</v>
      </c>
      <c r="C714" s="2">
        <f>'2 Diag Ordering list'!G682</f>
        <v>0</v>
      </c>
      <c r="D714" s="2">
        <f>'2 Diag Ordering list'!K682</f>
        <v>0</v>
      </c>
      <c r="E714" s="2">
        <f>'2 Diag Ordering list'!G682*'2 Diag Ordering list'!P682</f>
        <v>0</v>
      </c>
      <c r="F714" s="2">
        <f>'2 Diag Ordering list'!G682*'2 Diag Ordering list'!L682</f>
        <v>0</v>
      </c>
      <c r="G714" s="2">
        <f>'2 Diag Ordering list'!G682*'2 Diag Ordering list'!H682</f>
        <v>0</v>
      </c>
    </row>
    <row r="715" spans="1:7">
      <c r="A715" s="2">
        <f>'2 Diag Ordering list'!A683</f>
        <v>0</v>
      </c>
      <c r="B715" s="2">
        <f>'2 Diag Ordering list'!F683</f>
        <v>0</v>
      </c>
      <c r="C715" s="2">
        <f>'2 Diag Ordering list'!G683</f>
        <v>0</v>
      </c>
      <c r="D715" s="2">
        <f>'2 Diag Ordering list'!K683</f>
        <v>0</v>
      </c>
      <c r="E715" s="2">
        <f>'2 Diag Ordering list'!G683*'2 Diag Ordering list'!P683</f>
        <v>0</v>
      </c>
      <c r="F715" s="2">
        <f>'2 Diag Ordering list'!G683*'2 Diag Ordering list'!L683</f>
        <v>0</v>
      </c>
      <c r="G715" s="2">
        <f>'2 Diag Ordering list'!G683*'2 Diag Ordering list'!H683</f>
        <v>0</v>
      </c>
    </row>
    <row r="716" spans="1:7">
      <c r="A716" s="2">
        <f>'2 Diag Ordering list'!A684</f>
        <v>0</v>
      </c>
      <c r="B716" s="2">
        <f>'2 Diag Ordering list'!F684</f>
        <v>0</v>
      </c>
      <c r="C716" s="2">
        <f>'2 Diag Ordering list'!G684</f>
        <v>0</v>
      </c>
      <c r="D716" s="2">
        <f>'2 Diag Ordering list'!K684</f>
        <v>0</v>
      </c>
      <c r="E716" s="2">
        <f>'2 Diag Ordering list'!G684*'2 Diag Ordering list'!P684</f>
        <v>0</v>
      </c>
      <c r="F716" s="2">
        <f>'2 Diag Ordering list'!G684*'2 Diag Ordering list'!L684</f>
        <v>0</v>
      </c>
      <c r="G716" s="2">
        <f>'2 Diag Ordering list'!G684*'2 Diag Ordering list'!H684</f>
        <v>0</v>
      </c>
    </row>
    <row r="717" spans="1:7">
      <c r="A717" s="2">
        <f>'2 Diag Ordering list'!A685</f>
        <v>0</v>
      </c>
      <c r="B717" s="2">
        <f>'2 Diag Ordering list'!F685</f>
        <v>0</v>
      </c>
      <c r="C717" s="2">
        <f>'2 Diag Ordering list'!G685</f>
        <v>0</v>
      </c>
      <c r="D717" s="2">
        <f>'2 Diag Ordering list'!K685</f>
        <v>0</v>
      </c>
      <c r="E717" s="2">
        <f>'2 Diag Ordering list'!G685*'2 Diag Ordering list'!P685</f>
        <v>0</v>
      </c>
      <c r="F717" s="2">
        <f>'2 Diag Ordering list'!G685*'2 Diag Ordering list'!L685</f>
        <v>0</v>
      </c>
      <c r="G717" s="2">
        <f>'2 Diag Ordering list'!G685*'2 Diag Ordering list'!H685</f>
        <v>0</v>
      </c>
    </row>
    <row r="718" spans="1:7">
      <c r="A718" s="2">
        <f>'2 Diag Ordering list'!A686</f>
        <v>0</v>
      </c>
      <c r="B718" s="2">
        <f>'2 Diag Ordering list'!F686</f>
        <v>0</v>
      </c>
      <c r="C718" s="2">
        <f>'2 Diag Ordering list'!G686</f>
        <v>0</v>
      </c>
      <c r="D718" s="2">
        <f>'2 Diag Ordering list'!K686</f>
        <v>0</v>
      </c>
      <c r="E718" s="2">
        <f>'2 Diag Ordering list'!G686*'2 Diag Ordering list'!P686</f>
        <v>0</v>
      </c>
      <c r="F718" s="2">
        <f>'2 Diag Ordering list'!G686*'2 Diag Ordering list'!L686</f>
        <v>0</v>
      </c>
      <c r="G718" s="2">
        <f>'2 Diag Ordering list'!G686*'2 Diag Ordering list'!H686</f>
        <v>0</v>
      </c>
    </row>
    <row r="719" spans="1:7">
      <c r="A719" s="2">
        <f>'2 Diag Ordering list'!A687</f>
        <v>0</v>
      </c>
      <c r="B719" s="2">
        <f>'2 Diag Ordering list'!F687</f>
        <v>0</v>
      </c>
      <c r="C719" s="2">
        <f>'2 Diag Ordering list'!G687</f>
        <v>0</v>
      </c>
      <c r="D719" s="2">
        <f>'2 Diag Ordering list'!K687</f>
        <v>0</v>
      </c>
      <c r="E719" s="2">
        <f>'2 Diag Ordering list'!G687*'2 Diag Ordering list'!P687</f>
        <v>0</v>
      </c>
      <c r="F719" s="2">
        <f>'2 Diag Ordering list'!G687*'2 Diag Ordering list'!L687</f>
        <v>0</v>
      </c>
      <c r="G719" s="2">
        <f>'2 Diag Ordering list'!G687*'2 Diag Ordering list'!H687</f>
        <v>0</v>
      </c>
    </row>
    <row r="720" spans="1:7">
      <c r="A720" s="2">
        <f>'2 Diag Ordering list'!A688</f>
        <v>0</v>
      </c>
      <c r="B720" s="2">
        <f>'2 Diag Ordering list'!F688</f>
        <v>0</v>
      </c>
      <c r="C720" s="2">
        <f>'2 Diag Ordering list'!G688</f>
        <v>0</v>
      </c>
      <c r="D720" s="2">
        <f>'2 Diag Ordering list'!K688</f>
        <v>0</v>
      </c>
      <c r="E720" s="2">
        <f>'2 Diag Ordering list'!G688*'2 Diag Ordering list'!P688</f>
        <v>0</v>
      </c>
      <c r="F720" s="2">
        <f>'2 Diag Ordering list'!G688*'2 Diag Ordering list'!L688</f>
        <v>0</v>
      </c>
      <c r="G720" s="2">
        <f>'2 Diag Ordering list'!G688*'2 Diag Ordering list'!H688</f>
        <v>0</v>
      </c>
    </row>
    <row r="721" spans="1:7">
      <c r="A721" s="2">
        <f>'2 Diag Ordering list'!A689</f>
        <v>0</v>
      </c>
      <c r="B721" s="2">
        <f>'2 Diag Ordering list'!F689</f>
        <v>0</v>
      </c>
      <c r="C721" s="2">
        <f>'2 Diag Ordering list'!G689</f>
        <v>0</v>
      </c>
      <c r="D721" s="2">
        <f>'2 Diag Ordering list'!K689</f>
        <v>0</v>
      </c>
      <c r="E721" s="2">
        <f>'2 Diag Ordering list'!G689*'2 Diag Ordering list'!P689</f>
        <v>0</v>
      </c>
      <c r="F721" s="2">
        <f>'2 Diag Ordering list'!G689*'2 Diag Ordering list'!L689</f>
        <v>0</v>
      </c>
      <c r="G721" s="2">
        <f>'2 Diag Ordering list'!G689*'2 Diag Ordering list'!H689</f>
        <v>0</v>
      </c>
    </row>
    <row r="722" spans="1:7">
      <c r="A722" s="2">
        <f>'2 Diag Ordering list'!A690</f>
        <v>0</v>
      </c>
      <c r="B722" s="2">
        <f>'2 Diag Ordering list'!F690</f>
        <v>0</v>
      </c>
      <c r="C722" s="2">
        <f>'2 Diag Ordering list'!G690</f>
        <v>0</v>
      </c>
      <c r="D722" s="2">
        <f>'2 Diag Ordering list'!K690</f>
        <v>0</v>
      </c>
      <c r="E722" s="2">
        <f>'2 Diag Ordering list'!G690*'2 Diag Ordering list'!P690</f>
        <v>0</v>
      </c>
      <c r="F722" s="2">
        <f>'2 Diag Ordering list'!G690*'2 Diag Ordering list'!L690</f>
        <v>0</v>
      </c>
      <c r="G722" s="2">
        <f>'2 Diag Ordering list'!G690*'2 Diag Ordering list'!H690</f>
        <v>0</v>
      </c>
    </row>
    <row r="723" spans="1:7">
      <c r="A723" s="2">
        <f>'2 Diag Ordering list'!A691</f>
        <v>0</v>
      </c>
      <c r="B723" s="2">
        <f>'2 Diag Ordering list'!F691</f>
        <v>0</v>
      </c>
      <c r="C723" s="2">
        <f>'2 Diag Ordering list'!G691</f>
        <v>0</v>
      </c>
      <c r="D723" s="2">
        <f>'2 Diag Ordering list'!K691</f>
        <v>0</v>
      </c>
      <c r="E723" s="2">
        <f>'2 Diag Ordering list'!G691*'2 Diag Ordering list'!P691</f>
        <v>0</v>
      </c>
      <c r="F723" s="2">
        <f>'2 Diag Ordering list'!G691*'2 Diag Ordering list'!L691</f>
        <v>0</v>
      </c>
      <c r="G723" s="2">
        <f>'2 Diag Ordering list'!G691*'2 Diag Ordering list'!H691</f>
        <v>0</v>
      </c>
    </row>
    <row r="724" spans="1:7">
      <c r="A724" s="2">
        <f>'2 Diag Ordering list'!A692</f>
        <v>0</v>
      </c>
      <c r="B724" s="2">
        <f>'2 Diag Ordering list'!F692</f>
        <v>0</v>
      </c>
      <c r="C724" s="2">
        <f>'2 Diag Ordering list'!G692</f>
        <v>0</v>
      </c>
      <c r="D724" s="2">
        <f>'2 Diag Ordering list'!K692</f>
        <v>0</v>
      </c>
      <c r="E724" s="2">
        <f>'2 Diag Ordering list'!G692*'2 Diag Ordering list'!P692</f>
        <v>0</v>
      </c>
      <c r="F724" s="2">
        <f>'2 Diag Ordering list'!G692*'2 Diag Ordering list'!L692</f>
        <v>0</v>
      </c>
      <c r="G724" s="2">
        <f>'2 Diag Ordering list'!G692*'2 Diag Ordering list'!H692</f>
        <v>0</v>
      </c>
    </row>
    <row r="725" spans="1:7">
      <c r="A725" s="2">
        <f>'2 Diag Ordering list'!A693</f>
        <v>0</v>
      </c>
      <c r="B725" s="2">
        <f>'2 Diag Ordering list'!F693</f>
        <v>0</v>
      </c>
      <c r="C725" s="2">
        <f>'2 Diag Ordering list'!G693</f>
        <v>0</v>
      </c>
      <c r="D725" s="2">
        <f>'2 Diag Ordering list'!K693</f>
        <v>0</v>
      </c>
      <c r="E725" s="2">
        <f>'2 Diag Ordering list'!G693*'2 Diag Ordering list'!P693</f>
        <v>0</v>
      </c>
      <c r="F725" s="2">
        <f>'2 Diag Ordering list'!G693*'2 Diag Ordering list'!L693</f>
        <v>0</v>
      </c>
      <c r="G725" s="2">
        <f>'2 Diag Ordering list'!G693*'2 Diag Ordering list'!H693</f>
        <v>0</v>
      </c>
    </row>
    <row r="726" spans="1:7">
      <c r="A726" s="2">
        <f>'2 Diag Ordering list'!A694</f>
        <v>0</v>
      </c>
      <c r="B726" s="2">
        <f>'2 Diag Ordering list'!F694</f>
        <v>0</v>
      </c>
      <c r="C726" s="2">
        <f>'2 Diag Ordering list'!G694</f>
        <v>0</v>
      </c>
      <c r="D726" s="2">
        <f>'2 Diag Ordering list'!K694</f>
        <v>0</v>
      </c>
      <c r="E726" s="2">
        <f>'2 Diag Ordering list'!G694*'2 Diag Ordering list'!P694</f>
        <v>0</v>
      </c>
      <c r="F726" s="2">
        <f>'2 Diag Ordering list'!G694*'2 Diag Ordering list'!L694</f>
        <v>0</v>
      </c>
      <c r="G726" s="2">
        <f>'2 Diag Ordering list'!G694*'2 Diag Ordering list'!H694</f>
        <v>0</v>
      </c>
    </row>
    <row r="727" spans="1:7">
      <c r="A727" s="2">
        <f>'2 Diag Ordering list'!A695</f>
        <v>0</v>
      </c>
      <c r="B727" s="2">
        <f>'2 Diag Ordering list'!F695</f>
        <v>0</v>
      </c>
      <c r="C727" s="2">
        <f>'2 Diag Ordering list'!G695</f>
        <v>0</v>
      </c>
      <c r="D727" s="2">
        <f>'2 Diag Ordering list'!K695</f>
        <v>0</v>
      </c>
      <c r="E727" s="2">
        <f>'2 Diag Ordering list'!G695*'2 Diag Ordering list'!P695</f>
        <v>0</v>
      </c>
      <c r="F727" s="2">
        <f>'2 Diag Ordering list'!G695*'2 Diag Ordering list'!L695</f>
        <v>0</v>
      </c>
      <c r="G727" s="2">
        <f>'2 Diag Ordering list'!G695*'2 Diag Ordering list'!H695</f>
        <v>0</v>
      </c>
    </row>
    <row r="728" spans="1:7">
      <c r="A728" s="2">
        <f>'2 Diag Ordering list'!A696</f>
        <v>0</v>
      </c>
      <c r="B728" s="2">
        <f>'2 Diag Ordering list'!F696</f>
        <v>0</v>
      </c>
      <c r="C728" s="2">
        <f>'2 Diag Ordering list'!G696</f>
        <v>0</v>
      </c>
      <c r="D728" s="2">
        <f>'2 Diag Ordering list'!K696</f>
        <v>0</v>
      </c>
      <c r="E728" s="2">
        <f>'2 Diag Ordering list'!G696*'2 Diag Ordering list'!P696</f>
        <v>0</v>
      </c>
      <c r="F728" s="2">
        <f>'2 Diag Ordering list'!G696*'2 Diag Ordering list'!L696</f>
        <v>0</v>
      </c>
      <c r="G728" s="2">
        <f>'2 Diag Ordering list'!G696*'2 Diag Ordering list'!H696</f>
        <v>0</v>
      </c>
    </row>
    <row r="729" spans="1:7">
      <c r="A729" s="2">
        <f>'2 Diag Ordering list'!A697</f>
        <v>0</v>
      </c>
      <c r="B729" s="2">
        <f>'2 Diag Ordering list'!F697</f>
        <v>0</v>
      </c>
      <c r="C729" s="2">
        <f>'2 Diag Ordering list'!G697</f>
        <v>0</v>
      </c>
      <c r="D729" s="2">
        <f>'2 Diag Ordering list'!K697</f>
        <v>0</v>
      </c>
      <c r="E729" s="2">
        <f>'2 Diag Ordering list'!G697*'2 Diag Ordering list'!P697</f>
        <v>0</v>
      </c>
      <c r="F729" s="2">
        <f>'2 Diag Ordering list'!G697*'2 Diag Ordering list'!L697</f>
        <v>0</v>
      </c>
      <c r="G729" s="2">
        <f>'2 Diag Ordering list'!G697*'2 Diag Ordering list'!H697</f>
        <v>0</v>
      </c>
    </row>
    <row r="730" spans="1:7">
      <c r="A730" s="2">
        <f>'2 Diag Ordering list'!A698</f>
        <v>0</v>
      </c>
      <c r="B730" s="2">
        <f>'2 Diag Ordering list'!F698</f>
        <v>0</v>
      </c>
      <c r="C730" s="2">
        <f>'2 Diag Ordering list'!G698</f>
        <v>0</v>
      </c>
      <c r="D730" s="2">
        <f>'2 Diag Ordering list'!K698</f>
        <v>0</v>
      </c>
      <c r="E730" s="2">
        <f>'2 Diag Ordering list'!G698*'2 Diag Ordering list'!P698</f>
        <v>0</v>
      </c>
      <c r="F730" s="2">
        <f>'2 Diag Ordering list'!G698*'2 Diag Ordering list'!L698</f>
        <v>0</v>
      </c>
      <c r="G730" s="2">
        <f>'2 Diag Ordering list'!G698*'2 Diag Ordering list'!H698</f>
        <v>0</v>
      </c>
    </row>
    <row r="731" spans="1:7">
      <c r="A731" s="2">
        <f>'2 Diag Ordering list'!A699</f>
        <v>0</v>
      </c>
      <c r="B731" s="2">
        <f>'2 Diag Ordering list'!F699</f>
        <v>0</v>
      </c>
      <c r="C731" s="2">
        <f>'2 Diag Ordering list'!G699</f>
        <v>0</v>
      </c>
      <c r="D731" s="2">
        <f>'2 Diag Ordering list'!K699</f>
        <v>0</v>
      </c>
      <c r="E731" s="2">
        <f>'2 Diag Ordering list'!G699*'2 Diag Ordering list'!P699</f>
        <v>0</v>
      </c>
      <c r="F731" s="2">
        <f>'2 Diag Ordering list'!G699*'2 Diag Ordering list'!L699</f>
        <v>0</v>
      </c>
      <c r="G731" s="2">
        <f>'2 Diag Ordering list'!G699*'2 Diag Ordering list'!H699</f>
        <v>0</v>
      </c>
    </row>
    <row r="732" spans="1:7">
      <c r="A732" s="2">
        <f>'2 Diag Ordering list'!A700</f>
        <v>0</v>
      </c>
      <c r="B732" s="2">
        <f>'2 Diag Ordering list'!F700</f>
        <v>0</v>
      </c>
      <c r="C732" s="2">
        <f>'2 Diag Ordering list'!G700</f>
        <v>0</v>
      </c>
      <c r="D732" s="2">
        <f>'2 Diag Ordering list'!K700</f>
        <v>0</v>
      </c>
      <c r="E732" s="2">
        <f>'2 Diag Ordering list'!G700*'2 Diag Ordering list'!P700</f>
        <v>0</v>
      </c>
      <c r="F732" s="2">
        <f>'2 Diag Ordering list'!G700*'2 Diag Ordering list'!L700</f>
        <v>0</v>
      </c>
      <c r="G732" s="2">
        <f>'2 Diag Ordering list'!G700*'2 Diag Ordering list'!H700</f>
        <v>0</v>
      </c>
    </row>
    <row r="733" spans="1:7">
      <c r="A733" s="2">
        <f>'2 Diag Ordering list'!A701</f>
        <v>0</v>
      </c>
      <c r="B733" s="2">
        <f>'2 Diag Ordering list'!F701</f>
        <v>0</v>
      </c>
      <c r="C733" s="2">
        <f>'2 Diag Ordering list'!G701</f>
        <v>0</v>
      </c>
      <c r="D733" s="2">
        <f>'2 Diag Ordering list'!K701</f>
        <v>0</v>
      </c>
      <c r="E733" s="2">
        <f>'2 Diag Ordering list'!G701*'2 Diag Ordering list'!P701</f>
        <v>0</v>
      </c>
      <c r="F733" s="2">
        <f>'2 Diag Ordering list'!G701*'2 Diag Ordering list'!L701</f>
        <v>0</v>
      </c>
      <c r="G733" s="2">
        <f>'2 Diag Ordering list'!G701*'2 Diag Ordering list'!H701</f>
        <v>0</v>
      </c>
    </row>
    <row r="734" spans="1:7">
      <c r="A734" s="2">
        <f>'2 Diag Ordering list'!A702</f>
        <v>0</v>
      </c>
      <c r="B734" s="2">
        <f>'2 Diag Ordering list'!F702</f>
        <v>0</v>
      </c>
      <c r="C734" s="2">
        <f>'2 Diag Ordering list'!G702</f>
        <v>0</v>
      </c>
      <c r="D734" s="2">
        <f>'2 Diag Ordering list'!K702</f>
        <v>0</v>
      </c>
      <c r="E734" s="2">
        <f>'2 Diag Ordering list'!G702*'2 Diag Ordering list'!P702</f>
        <v>0</v>
      </c>
      <c r="F734" s="2">
        <f>'2 Diag Ordering list'!G702*'2 Diag Ordering list'!L702</f>
        <v>0</v>
      </c>
      <c r="G734" s="2">
        <f>'2 Diag Ordering list'!G702*'2 Diag Ordering list'!H702</f>
        <v>0</v>
      </c>
    </row>
    <row r="735" spans="1:7">
      <c r="A735" s="2">
        <f>'2 Diag Ordering list'!A703</f>
        <v>0</v>
      </c>
      <c r="B735" s="2">
        <f>'2 Diag Ordering list'!F703</f>
        <v>0</v>
      </c>
      <c r="C735" s="2">
        <f>'2 Diag Ordering list'!G703</f>
        <v>0</v>
      </c>
      <c r="D735" s="2">
        <f>'2 Diag Ordering list'!K703</f>
        <v>0</v>
      </c>
      <c r="E735" s="2">
        <f>'2 Diag Ordering list'!G703*'2 Diag Ordering list'!P703</f>
        <v>0</v>
      </c>
      <c r="F735" s="2">
        <f>'2 Diag Ordering list'!G703*'2 Diag Ordering list'!L703</f>
        <v>0</v>
      </c>
      <c r="G735" s="2">
        <f>'2 Diag Ordering list'!G703*'2 Diag Ordering list'!H703</f>
        <v>0</v>
      </c>
    </row>
    <row r="736" spans="1:7">
      <c r="A736" s="2">
        <f>'2 Diag Ordering list'!A704</f>
        <v>0</v>
      </c>
      <c r="B736" s="2">
        <f>'2 Diag Ordering list'!F704</f>
        <v>0</v>
      </c>
      <c r="C736" s="2">
        <f>'2 Diag Ordering list'!G704</f>
        <v>0</v>
      </c>
      <c r="D736" s="2">
        <f>'2 Diag Ordering list'!K704</f>
        <v>0</v>
      </c>
      <c r="E736" s="2">
        <f>'2 Diag Ordering list'!G704*'2 Diag Ordering list'!P704</f>
        <v>0</v>
      </c>
      <c r="F736" s="2">
        <f>'2 Diag Ordering list'!G704*'2 Diag Ordering list'!L704</f>
        <v>0</v>
      </c>
      <c r="G736" s="2">
        <f>'2 Diag Ordering list'!G704*'2 Diag Ordering list'!H704</f>
        <v>0</v>
      </c>
    </row>
    <row r="737" spans="1:7">
      <c r="A737" s="2">
        <f>'2 Diag Ordering list'!A705</f>
        <v>0</v>
      </c>
      <c r="B737" s="2">
        <f>'2 Diag Ordering list'!F705</f>
        <v>0</v>
      </c>
      <c r="C737" s="2">
        <f>'2 Diag Ordering list'!G705</f>
        <v>0</v>
      </c>
      <c r="D737" s="2">
        <f>'2 Diag Ordering list'!K705</f>
        <v>0</v>
      </c>
      <c r="E737" s="2">
        <f>'2 Diag Ordering list'!G705*'2 Diag Ordering list'!P705</f>
        <v>0</v>
      </c>
      <c r="F737" s="2">
        <f>'2 Diag Ordering list'!G705*'2 Diag Ordering list'!L705</f>
        <v>0</v>
      </c>
      <c r="G737" s="2">
        <f>'2 Diag Ordering list'!G705*'2 Diag Ordering list'!H705</f>
        <v>0</v>
      </c>
    </row>
    <row r="738" spans="1:7">
      <c r="A738" s="2">
        <f>'2 Diag Ordering list'!A706</f>
        <v>0</v>
      </c>
      <c r="B738" s="2">
        <f>'2 Diag Ordering list'!F706</f>
        <v>0</v>
      </c>
      <c r="C738" s="2">
        <f>'2 Diag Ordering list'!G706</f>
        <v>0</v>
      </c>
      <c r="D738" s="2">
        <f>'2 Diag Ordering list'!K706</f>
        <v>0</v>
      </c>
      <c r="E738" s="2">
        <f>'2 Diag Ordering list'!G706*'2 Diag Ordering list'!P706</f>
        <v>0</v>
      </c>
      <c r="F738" s="2">
        <f>'2 Diag Ordering list'!G706*'2 Diag Ordering list'!L706</f>
        <v>0</v>
      </c>
      <c r="G738" s="2">
        <f>'2 Diag Ordering list'!G706*'2 Diag Ordering list'!H706</f>
        <v>0</v>
      </c>
    </row>
    <row r="739" spans="1:7">
      <c r="A739" s="2">
        <f>'2 Diag Ordering list'!A707</f>
        <v>0</v>
      </c>
      <c r="B739" s="2">
        <f>'2 Diag Ordering list'!F707</f>
        <v>0</v>
      </c>
      <c r="C739" s="2">
        <f>'2 Diag Ordering list'!G707</f>
        <v>0</v>
      </c>
      <c r="D739" s="2">
        <f>'2 Diag Ordering list'!K707</f>
        <v>0</v>
      </c>
      <c r="E739" s="2">
        <f>'2 Diag Ordering list'!G707*'2 Diag Ordering list'!P707</f>
        <v>0</v>
      </c>
      <c r="F739" s="2">
        <f>'2 Diag Ordering list'!G707*'2 Diag Ordering list'!L707</f>
        <v>0</v>
      </c>
      <c r="G739" s="2">
        <f>'2 Diag Ordering list'!G707*'2 Diag Ordering list'!H707</f>
        <v>0</v>
      </c>
    </row>
    <row r="740" spans="1:7">
      <c r="A740" s="2">
        <f>'2 Diag Ordering list'!A708</f>
        <v>0</v>
      </c>
      <c r="B740" s="2">
        <f>'2 Diag Ordering list'!F708</f>
        <v>0</v>
      </c>
      <c r="C740" s="2">
        <f>'2 Diag Ordering list'!G708</f>
        <v>0</v>
      </c>
      <c r="D740" s="2">
        <f>'2 Diag Ordering list'!K708</f>
        <v>0</v>
      </c>
      <c r="E740" s="2">
        <f>'2 Diag Ordering list'!G708*'2 Diag Ordering list'!P708</f>
        <v>0</v>
      </c>
      <c r="F740" s="2">
        <f>'2 Diag Ordering list'!G708*'2 Diag Ordering list'!L708</f>
        <v>0</v>
      </c>
      <c r="G740" s="2">
        <f>'2 Diag Ordering list'!G708*'2 Diag Ordering list'!H708</f>
        <v>0</v>
      </c>
    </row>
    <row r="741" spans="1:7">
      <c r="A741" s="2">
        <f>'2 Diag Ordering list'!A709</f>
        <v>0</v>
      </c>
      <c r="B741" s="2">
        <f>'2 Diag Ordering list'!F709</f>
        <v>0</v>
      </c>
      <c r="C741" s="2">
        <f>'2 Diag Ordering list'!G709</f>
        <v>0</v>
      </c>
      <c r="D741" s="2">
        <f>'2 Diag Ordering list'!K709</f>
        <v>0</v>
      </c>
      <c r="E741" s="2">
        <f>'2 Diag Ordering list'!G709*'2 Diag Ordering list'!P709</f>
        <v>0</v>
      </c>
      <c r="F741" s="2">
        <f>'2 Diag Ordering list'!G709*'2 Diag Ordering list'!L709</f>
        <v>0</v>
      </c>
      <c r="G741" s="2">
        <f>'2 Diag Ordering list'!G709*'2 Diag Ordering list'!H709</f>
        <v>0</v>
      </c>
    </row>
    <row r="742" spans="1:7">
      <c r="A742" s="2">
        <f>'2 Diag Ordering list'!A710</f>
        <v>0</v>
      </c>
      <c r="B742" s="2">
        <f>'2 Diag Ordering list'!F710</f>
        <v>0</v>
      </c>
      <c r="C742" s="2">
        <f>'2 Diag Ordering list'!G710</f>
        <v>0</v>
      </c>
      <c r="D742" s="2">
        <f>'2 Diag Ordering list'!K710</f>
        <v>0</v>
      </c>
      <c r="E742" s="2">
        <f>'2 Diag Ordering list'!G710*'2 Diag Ordering list'!P710</f>
        <v>0</v>
      </c>
      <c r="F742" s="2">
        <f>'2 Diag Ordering list'!G710*'2 Diag Ordering list'!L710</f>
        <v>0</v>
      </c>
      <c r="G742" s="2">
        <f>'2 Diag Ordering list'!G710*'2 Diag Ordering list'!H710</f>
        <v>0</v>
      </c>
    </row>
    <row r="743" spans="1:7">
      <c r="A743" s="2">
        <f>'2 Diag Ordering list'!A711</f>
        <v>0</v>
      </c>
      <c r="B743" s="2">
        <f>'2 Diag Ordering list'!F711</f>
        <v>0</v>
      </c>
      <c r="C743" s="2">
        <f>'2 Diag Ordering list'!G711</f>
        <v>0</v>
      </c>
      <c r="D743" s="2">
        <f>'2 Diag Ordering list'!K711</f>
        <v>0</v>
      </c>
      <c r="E743" s="2">
        <f>'2 Diag Ordering list'!G711*'2 Diag Ordering list'!P711</f>
        <v>0</v>
      </c>
      <c r="F743" s="2">
        <f>'2 Diag Ordering list'!G711*'2 Diag Ordering list'!L711</f>
        <v>0</v>
      </c>
      <c r="G743" s="2">
        <f>'2 Diag Ordering list'!G711*'2 Diag Ordering list'!H711</f>
        <v>0</v>
      </c>
    </row>
    <row r="744" spans="1:7">
      <c r="A744" s="2">
        <f>'2 Diag Ordering list'!A712</f>
        <v>0</v>
      </c>
      <c r="B744" s="2">
        <f>'2 Diag Ordering list'!F712</f>
        <v>0</v>
      </c>
      <c r="C744" s="2">
        <f>'2 Diag Ordering list'!G712</f>
        <v>0</v>
      </c>
      <c r="D744" s="2">
        <f>'2 Diag Ordering list'!K712</f>
        <v>0</v>
      </c>
      <c r="E744" s="2">
        <f>'2 Diag Ordering list'!G712*'2 Diag Ordering list'!P712</f>
        <v>0</v>
      </c>
      <c r="F744" s="2">
        <f>'2 Diag Ordering list'!G712*'2 Diag Ordering list'!L712</f>
        <v>0</v>
      </c>
      <c r="G744" s="2">
        <f>'2 Diag Ordering list'!G712*'2 Diag Ordering list'!H712</f>
        <v>0</v>
      </c>
    </row>
    <row r="745" spans="1:7">
      <c r="A745" s="2">
        <f>'2 Diag Ordering list'!A713</f>
        <v>0</v>
      </c>
      <c r="B745" s="2">
        <f>'2 Diag Ordering list'!F713</f>
        <v>0</v>
      </c>
      <c r="C745" s="2">
        <f>'2 Diag Ordering list'!G713</f>
        <v>0</v>
      </c>
      <c r="D745" s="2">
        <f>'2 Diag Ordering list'!K713</f>
        <v>0</v>
      </c>
      <c r="E745" s="2">
        <f>'2 Diag Ordering list'!G713*'2 Diag Ordering list'!P713</f>
        <v>0</v>
      </c>
      <c r="F745" s="2">
        <f>'2 Diag Ordering list'!G713*'2 Diag Ordering list'!L713</f>
        <v>0</v>
      </c>
      <c r="G745" s="2">
        <f>'2 Diag Ordering list'!G713*'2 Diag Ordering list'!H713</f>
        <v>0</v>
      </c>
    </row>
    <row r="746" spans="1:7">
      <c r="A746" s="2">
        <f>'2 Diag Ordering list'!A714</f>
        <v>0</v>
      </c>
      <c r="B746" s="2">
        <f>'2 Diag Ordering list'!F714</f>
        <v>0</v>
      </c>
      <c r="C746" s="2">
        <f>'2 Diag Ordering list'!G714</f>
        <v>0</v>
      </c>
      <c r="D746" s="2">
        <f>'2 Diag Ordering list'!K714</f>
        <v>0</v>
      </c>
      <c r="E746" s="2">
        <f>'2 Diag Ordering list'!G714*'2 Diag Ordering list'!P714</f>
        <v>0</v>
      </c>
      <c r="F746" s="2">
        <f>'2 Diag Ordering list'!G714*'2 Diag Ordering list'!L714</f>
        <v>0</v>
      </c>
      <c r="G746" s="2">
        <f>'2 Diag Ordering list'!G714*'2 Diag Ordering list'!H714</f>
        <v>0</v>
      </c>
    </row>
    <row r="747" spans="1:7">
      <c r="A747" s="2">
        <f>'2 Diag Ordering list'!A715</f>
        <v>0</v>
      </c>
      <c r="B747" s="2">
        <f>'2 Diag Ordering list'!F715</f>
        <v>0</v>
      </c>
      <c r="C747" s="2">
        <f>'2 Diag Ordering list'!G715</f>
        <v>0</v>
      </c>
      <c r="D747" s="2">
        <f>'2 Diag Ordering list'!K715</f>
        <v>0</v>
      </c>
      <c r="E747" s="2">
        <f>'2 Diag Ordering list'!G715*'2 Diag Ordering list'!P715</f>
        <v>0</v>
      </c>
      <c r="F747" s="2">
        <f>'2 Diag Ordering list'!G715*'2 Diag Ordering list'!L715</f>
        <v>0</v>
      </c>
      <c r="G747" s="2">
        <f>'2 Diag Ordering list'!G715*'2 Diag Ordering list'!H715</f>
        <v>0</v>
      </c>
    </row>
    <row r="748" spans="1:7">
      <c r="A748" s="2">
        <f>'2 Diag Ordering list'!A716</f>
        <v>0</v>
      </c>
      <c r="B748" s="2">
        <f>'2 Diag Ordering list'!F716</f>
        <v>0</v>
      </c>
      <c r="C748" s="2">
        <f>'2 Diag Ordering list'!G716</f>
        <v>0</v>
      </c>
      <c r="D748" s="2">
        <f>'2 Diag Ordering list'!K716</f>
        <v>0</v>
      </c>
      <c r="E748" s="2">
        <f>'2 Diag Ordering list'!G716*'2 Diag Ordering list'!P716</f>
        <v>0</v>
      </c>
      <c r="F748" s="2">
        <f>'2 Diag Ordering list'!G716*'2 Diag Ordering list'!L716</f>
        <v>0</v>
      </c>
      <c r="G748" s="2">
        <f>'2 Diag Ordering list'!G716*'2 Diag Ordering list'!H716</f>
        <v>0</v>
      </c>
    </row>
    <row r="749" spans="1:7">
      <c r="A749" s="2">
        <f>'2 Diag Ordering list'!A717</f>
        <v>0</v>
      </c>
      <c r="B749" s="2">
        <f>'2 Diag Ordering list'!F717</f>
        <v>0</v>
      </c>
      <c r="C749" s="2">
        <f>'2 Diag Ordering list'!G717</f>
        <v>0</v>
      </c>
      <c r="D749" s="2">
        <f>'2 Diag Ordering list'!K717</f>
        <v>0</v>
      </c>
      <c r="E749" s="2">
        <f>'2 Diag Ordering list'!G717*'2 Diag Ordering list'!P717</f>
        <v>0</v>
      </c>
      <c r="F749" s="2">
        <f>'2 Diag Ordering list'!G717*'2 Diag Ordering list'!L717</f>
        <v>0</v>
      </c>
      <c r="G749" s="2">
        <f>'2 Diag Ordering list'!G717*'2 Diag Ordering list'!H717</f>
        <v>0</v>
      </c>
    </row>
    <row r="750" spans="1:7">
      <c r="A750" s="2">
        <f>'2 Diag Ordering list'!A718</f>
        <v>0</v>
      </c>
      <c r="B750" s="2">
        <f>'2 Diag Ordering list'!F718</f>
        <v>0</v>
      </c>
      <c r="C750" s="2">
        <f>'2 Diag Ordering list'!G718</f>
        <v>0</v>
      </c>
      <c r="D750" s="2">
        <f>'2 Diag Ordering list'!K718</f>
        <v>0</v>
      </c>
      <c r="E750" s="2">
        <f>'2 Diag Ordering list'!G718*'2 Diag Ordering list'!P718</f>
        <v>0</v>
      </c>
      <c r="F750" s="2">
        <f>'2 Diag Ordering list'!G718*'2 Diag Ordering list'!L718</f>
        <v>0</v>
      </c>
      <c r="G750" s="2">
        <f>'2 Diag Ordering list'!G718*'2 Diag Ordering list'!H718</f>
        <v>0</v>
      </c>
    </row>
    <row r="751" spans="1:7">
      <c r="A751" s="2">
        <f>'2 Diag Ordering list'!A719</f>
        <v>0</v>
      </c>
      <c r="B751" s="2">
        <f>'2 Diag Ordering list'!F719</f>
        <v>0</v>
      </c>
      <c r="C751" s="2">
        <f>'2 Diag Ordering list'!G719</f>
        <v>0</v>
      </c>
      <c r="D751" s="2">
        <f>'2 Diag Ordering list'!K719</f>
        <v>0</v>
      </c>
      <c r="E751" s="2">
        <f>'2 Diag Ordering list'!G719*'2 Diag Ordering list'!P719</f>
        <v>0</v>
      </c>
      <c r="F751" s="2">
        <f>'2 Diag Ordering list'!G719*'2 Diag Ordering list'!L719</f>
        <v>0</v>
      </c>
      <c r="G751" s="2">
        <f>'2 Diag Ordering list'!G719*'2 Diag Ordering list'!H719</f>
        <v>0</v>
      </c>
    </row>
    <row r="752" spans="1:7">
      <c r="A752" s="2">
        <f>'2 Diag Ordering list'!A720</f>
        <v>0</v>
      </c>
      <c r="B752" s="2">
        <f>'2 Diag Ordering list'!F720</f>
        <v>0</v>
      </c>
      <c r="C752" s="2">
        <f>'2 Diag Ordering list'!G720</f>
        <v>0</v>
      </c>
      <c r="D752" s="2">
        <f>'2 Diag Ordering list'!K720</f>
        <v>0</v>
      </c>
      <c r="E752" s="2">
        <f>'2 Diag Ordering list'!G720*'2 Diag Ordering list'!P720</f>
        <v>0</v>
      </c>
      <c r="F752" s="2">
        <f>'2 Diag Ordering list'!G720*'2 Diag Ordering list'!L720</f>
        <v>0</v>
      </c>
      <c r="G752" s="2">
        <f>'2 Diag Ordering list'!G720*'2 Diag Ordering list'!H720</f>
        <v>0</v>
      </c>
    </row>
    <row r="753" spans="1:7">
      <c r="A753" s="2">
        <f>'2 Diag Ordering list'!A721</f>
        <v>0</v>
      </c>
      <c r="B753" s="2">
        <f>'2 Diag Ordering list'!F721</f>
        <v>0</v>
      </c>
      <c r="C753" s="2">
        <f>'2 Diag Ordering list'!G721</f>
        <v>0</v>
      </c>
      <c r="D753" s="2">
        <f>'2 Diag Ordering list'!K721</f>
        <v>0</v>
      </c>
      <c r="E753" s="2">
        <f>'2 Diag Ordering list'!G721*'2 Diag Ordering list'!P721</f>
        <v>0</v>
      </c>
      <c r="F753" s="2">
        <f>'2 Diag Ordering list'!G721*'2 Diag Ordering list'!L721</f>
        <v>0</v>
      </c>
      <c r="G753" s="2">
        <f>'2 Diag Ordering list'!G721*'2 Diag Ordering list'!H721</f>
        <v>0</v>
      </c>
    </row>
    <row r="754" spans="1:7">
      <c r="A754" s="2">
        <f>'2 Diag Ordering list'!A722</f>
        <v>0</v>
      </c>
      <c r="B754" s="2">
        <f>'2 Diag Ordering list'!F722</f>
        <v>0</v>
      </c>
      <c r="C754" s="2">
        <f>'2 Diag Ordering list'!G722</f>
        <v>0</v>
      </c>
      <c r="D754" s="2">
        <f>'2 Diag Ordering list'!K722</f>
        <v>0</v>
      </c>
      <c r="E754" s="2">
        <f>'2 Diag Ordering list'!G722*'2 Diag Ordering list'!P722</f>
        <v>0</v>
      </c>
      <c r="F754" s="2">
        <f>'2 Diag Ordering list'!G722*'2 Diag Ordering list'!L722</f>
        <v>0</v>
      </c>
      <c r="G754" s="2">
        <f>'2 Diag Ordering list'!G722*'2 Diag Ordering list'!H722</f>
        <v>0</v>
      </c>
    </row>
    <row r="755" spans="1:7">
      <c r="A755" s="2">
        <f>'2 Diag Ordering list'!A723</f>
        <v>0</v>
      </c>
      <c r="B755" s="2">
        <f>'2 Diag Ordering list'!F723</f>
        <v>0</v>
      </c>
      <c r="C755" s="2">
        <f>'2 Diag Ordering list'!G723</f>
        <v>0</v>
      </c>
      <c r="D755" s="2">
        <f>'2 Diag Ordering list'!K723</f>
        <v>0</v>
      </c>
      <c r="E755" s="2">
        <f>'2 Diag Ordering list'!G723*'2 Diag Ordering list'!P723</f>
        <v>0</v>
      </c>
      <c r="F755" s="2">
        <f>'2 Diag Ordering list'!G723*'2 Diag Ordering list'!L723</f>
        <v>0</v>
      </c>
      <c r="G755" s="2">
        <f>'2 Diag Ordering list'!G723*'2 Diag Ordering list'!H723</f>
        <v>0</v>
      </c>
    </row>
    <row r="756" spans="1:7">
      <c r="A756" s="2">
        <f>'2 Diag Ordering list'!A724</f>
        <v>0</v>
      </c>
      <c r="B756" s="2">
        <f>'2 Diag Ordering list'!F724</f>
        <v>0</v>
      </c>
      <c r="C756" s="2">
        <f>'2 Diag Ordering list'!G724</f>
        <v>0</v>
      </c>
      <c r="D756" s="2">
        <f>'2 Diag Ordering list'!K724</f>
        <v>0</v>
      </c>
      <c r="E756" s="2">
        <f>'2 Diag Ordering list'!G724*'2 Diag Ordering list'!P724</f>
        <v>0</v>
      </c>
      <c r="F756" s="2">
        <f>'2 Diag Ordering list'!G724*'2 Diag Ordering list'!L724</f>
        <v>0</v>
      </c>
      <c r="G756" s="2">
        <f>'2 Diag Ordering list'!G724*'2 Diag Ordering list'!H724</f>
        <v>0</v>
      </c>
    </row>
    <row r="757" spans="1:7">
      <c r="A757" s="2">
        <f>'2 Diag Ordering list'!A725</f>
        <v>0</v>
      </c>
      <c r="B757" s="2">
        <f>'2 Diag Ordering list'!F725</f>
        <v>0</v>
      </c>
      <c r="C757" s="2">
        <f>'2 Diag Ordering list'!G725</f>
        <v>0</v>
      </c>
      <c r="D757" s="2">
        <f>'2 Diag Ordering list'!K725</f>
        <v>0</v>
      </c>
      <c r="E757" s="2">
        <f>'2 Diag Ordering list'!G725*'2 Diag Ordering list'!P725</f>
        <v>0</v>
      </c>
      <c r="F757" s="2">
        <f>'2 Diag Ordering list'!G725*'2 Diag Ordering list'!L725</f>
        <v>0</v>
      </c>
      <c r="G757" s="2">
        <f>'2 Diag Ordering list'!G725*'2 Diag Ordering list'!H725</f>
        <v>0</v>
      </c>
    </row>
    <row r="758" spans="1:7">
      <c r="A758" s="2">
        <f>'2 Diag Ordering list'!A726</f>
        <v>0</v>
      </c>
      <c r="B758" s="2">
        <f>'2 Diag Ordering list'!F726</f>
        <v>0</v>
      </c>
      <c r="C758" s="2">
        <f>'2 Diag Ordering list'!G726</f>
        <v>0</v>
      </c>
      <c r="D758" s="2">
        <f>'2 Diag Ordering list'!K726</f>
        <v>0</v>
      </c>
      <c r="E758" s="2">
        <f>'2 Diag Ordering list'!G726*'2 Diag Ordering list'!P726</f>
        <v>0</v>
      </c>
      <c r="F758" s="2">
        <f>'2 Diag Ordering list'!G726*'2 Diag Ordering list'!L726</f>
        <v>0</v>
      </c>
      <c r="G758" s="2">
        <f>'2 Diag Ordering list'!G726*'2 Diag Ordering list'!H726</f>
        <v>0</v>
      </c>
    </row>
    <row r="759" spans="1:7">
      <c r="A759" s="2">
        <f>'2 Diag Ordering list'!A727</f>
        <v>0</v>
      </c>
      <c r="B759" s="2">
        <f>'2 Diag Ordering list'!F727</f>
        <v>0</v>
      </c>
      <c r="C759" s="2">
        <f>'2 Diag Ordering list'!G727</f>
        <v>0</v>
      </c>
      <c r="D759" s="2">
        <f>'2 Diag Ordering list'!K727</f>
        <v>0</v>
      </c>
      <c r="E759" s="2">
        <f>'2 Diag Ordering list'!G727*'2 Diag Ordering list'!P727</f>
        <v>0</v>
      </c>
      <c r="F759" s="2">
        <f>'2 Diag Ordering list'!G727*'2 Diag Ordering list'!L727</f>
        <v>0</v>
      </c>
      <c r="G759" s="2">
        <f>'2 Diag Ordering list'!G727*'2 Diag Ordering list'!H727</f>
        <v>0</v>
      </c>
    </row>
    <row r="760" spans="1:7">
      <c r="A760" s="2">
        <f>'2 Diag Ordering list'!A728</f>
        <v>0</v>
      </c>
      <c r="B760" s="2">
        <f>'2 Diag Ordering list'!F728</f>
        <v>0</v>
      </c>
      <c r="C760" s="2">
        <f>'2 Diag Ordering list'!G728</f>
        <v>0</v>
      </c>
      <c r="D760" s="2">
        <f>'2 Diag Ordering list'!K728</f>
        <v>0</v>
      </c>
      <c r="E760" s="2">
        <f>'2 Diag Ordering list'!G728*'2 Diag Ordering list'!P728</f>
        <v>0</v>
      </c>
      <c r="F760" s="2">
        <f>'2 Diag Ordering list'!G728*'2 Diag Ordering list'!L728</f>
        <v>0</v>
      </c>
      <c r="G760" s="2">
        <f>'2 Diag Ordering list'!G728*'2 Diag Ordering list'!H728</f>
        <v>0</v>
      </c>
    </row>
    <row r="761" spans="1:7">
      <c r="A761" s="2">
        <f>'2 Diag Ordering list'!A729</f>
        <v>0</v>
      </c>
      <c r="B761" s="2">
        <f>'2 Diag Ordering list'!F729</f>
        <v>0</v>
      </c>
      <c r="C761" s="2">
        <f>'2 Diag Ordering list'!G729</f>
        <v>0</v>
      </c>
      <c r="D761" s="2">
        <f>'2 Diag Ordering list'!K729</f>
        <v>0</v>
      </c>
      <c r="E761" s="2">
        <f>'2 Diag Ordering list'!G729*'2 Diag Ordering list'!P729</f>
        <v>0</v>
      </c>
      <c r="F761" s="2">
        <f>'2 Diag Ordering list'!G729*'2 Diag Ordering list'!L729</f>
        <v>0</v>
      </c>
      <c r="G761" s="2">
        <f>'2 Diag Ordering list'!G729*'2 Diag Ordering list'!H729</f>
        <v>0</v>
      </c>
    </row>
    <row r="762" spans="1:7">
      <c r="A762" s="2">
        <f>'2 Diag Ordering list'!A730</f>
        <v>0</v>
      </c>
      <c r="B762" s="2">
        <f>'2 Diag Ordering list'!F730</f>
        <v>0</v>
      </c>
      <c r="C762" s="2">
        <f>'2 Diag Ordering list'!G730</f>
        <v>0</v>
      </c>
      <c r="D762" s="2">
        <f>'2 Diag Ordering list'!K730</f>
        <v>0</v>
      </c>
      <c r="E762" s="2">
        <f>'2 Diag Ordering list'!G730*'2 Diag Ordering list'!P730</f>
        <v>0</v>
      </c>
      <c r="F762" s="2">
        <f>'2 Diag Ordering list'!G730*'2 Diag Ordering list'!L730</f>
        <v>0</v>
      </c>
      <c r="G762" s="2">
        <f>'2 Diag Ordering list'!G730*'2 Diag Ordering list'!H730</f>
        <v>0</v>
      </c>
    </row>
    <row r="763" spans="1:7">
      <c r="A763" s="2">
        <f>'2 Diag Ordering list'!A731</f>
        <v>0</v>
      </c>
      <c r="B763" s="2">
        <f>'2 Diag Ordering list'!F731</f>
        <v>0</v>
      </c>
      <c r="C763" s="2">
        <f>'2 Diag Ordering list'!G731</f>
        <v>0</v>
      </c>
      <c r="D763" s="2">
        <f>'2 Diag Ordering list'!K731</f>
        <v>0</v>
      </c>
      <c r="E763" s="2">
        <f>'2 Diag Ordering list'!G731*'2 Diag Ordering list'!P731</f>
        <v>0</v>
      </c>
      <c r="F763" s="2">
        <f>'2 Diag Ordering list'!G731*'2 Diag Ordering list'!L731</f>
        <v>0</v>
      </c>
      <c r="G763" s="2">
        <f>'2 Diag Ordering list'!G731*'2 Diag Ordering list'!H731</f>
        <v>0</v>
      </c>
    </row>
    <row r="764" spans="1:7">
      <c r="A764" s="2">
        <f>'2 Diag Ordering list'!A732</f>
        <v>0</v>
      </c>
      <c r="B764" s="2">
        <f>'2 Diag Ordering list'!F732</f>
        <v>0</v>
      </c>
      <c r="C764" s="2">
        <f>'2 Diag Ordering list'!G732</f>
        <v>0</v>
      </c>
      <c r="D764" s="2">
        <f>'2 Diag Ordering list'!K732</f>
        <v>0</v>
      </c>
      <c r="E764" s="2">
        <f>'2 Diag Ordering list'!G732*'2 Diag Ordering list'!P732</f>
        <v>0</v>
      </c>
      <c r="F764" s="2">
        <f>'2 Diag Ordering list'!G732*'2 Diag Ordering list'!L732</f>
        <v>0</v>
      </c>
      <c r="G764" s="2">
        <f>'2 Diag Ordering list'!G732*'2 Diag Ordering list'!H732</f>
        <v>0</v>
      </c>
    </row>
    <row r="765" spans="1:7">
      <c r="A765" s="2">
        <f>'2 Diag Ordering list'!A733</f>
        <v>0</v>
      </c>
      <c r="B765" s="2">
        <f>'2 Diag Ordering list'!F733</f>
        <v>0</v>
      </c>
      <c r="C765" s="2">
        <f>'2 Diag Ordering list'!G733</f>
        <v>0</v>
      </c>
      <c r="D765" s="2">
        <f>'2 Diag Ordering list'!K733</f>
        <v>0</v>
      </c>
      <c r="E765" s="2">
        <f>'2 Diag Ordering list'!G733*'2 Diag Ordering list'!P733</f>
        <v>0</v>
      </c>
      <c r="F765" s="2">
        <f>'2 Diag Ordering list'!G733*'2 Diag Ordering list'!L733</f>
        <v>0</v>
      </c>
      <c r="G765" s="2">
        <f>'2 Diag Ordering list'!G733*'2 Diag Ordering list'!H733</f>
        <v>0</v>
      </c>
    </row>
    <row r="766" spans="1:7">
      <c r="A766" s="2">
        <f>'2 Diag Ordering list'!A734</f>
        <v>0</v>
      </c>
      <c r="B766" s="2">
        <f>'2 Diag Ordering list'!F734</f>
        <v>0</v>
      </c>
      <c r="C766" s="2">
        <f>'2 Diag Ordering list'!G734</f>
        <v>0</v>
      </c>
      <c r="D766" s="2">
        <f>'2 Diag Ordering list'!K734</f>
        <v>0</v>
      </c>
      <c r="E766" s="2">
        <f>'2 Diag Ordering list'!G734*'2 Diag Ordering list'!P734</f>
        <v>0</v>
      </c>
      <c r="F766" s="2">
        <f>'2 Diag Ordering list'!G734*'2 Diag Ordering list'!L734</f>
        <v>0</v>
      </c>
      <c r="G766" s="2">
        <f>'2 Diag Ordering list'!G734*'2 Diag Ordering list'!H734</f>
        <v>0</v>
      </c>
    </row>
    <row r="767" spans="1:7">
      <c r="A767" s="2">
        <f>'2 Diag Ordering list'!A735</f>
        <v>0</v>
      </c>
      <c r="B767" s="2">
        <f>'2 Diag Ordering list'!F735</f>
        <v>0</v>
      </c>
      <c r="C767" s="2">
        <f>'2 Diag Ordering list'!G735</f>
        <v>0</v>
      </c>
      <c r="D767" s="2">
        <f>'2 Diag Ordering list'!K735</f>
        <v>0</v>
      </c>
      <c r="E767" s="2">
        <f>'2 Diag Ordering list'!G735*'2 Diag Ordering list'!P735</f>
        <v>0</v>
      </c>
      <c r="F767" s="2">
        <f>'2 Diag Ordering list'!G735*'2 Diag Ordering list'!L735</f>
        <v>0</v>
      </c>
      <c r="G767" s="2">
        <f>'2 Diag Ordering list'!G735*'2 Diag Ordering list'!H735</f>
        <v>0</v>
      </c>
    </row>
    <row r="768" spans="1:7">
      <c r="A768" s="2">
        <f>'2 Diag Ordering list'!A736</f>
        <v>0</v>
      </c>
      <c r="B768" s="2">
        <f>'2 Diag Ordering list'!F736</f>
        <v>0</v>
      </c>
      <c r="C768" s="2">
        <f>'2 Diag Ordering list'!G736</f>
        <v>0</v>
      </c>
      <c r="D768" s="2">
        <f>'2 Diag Ordering list'!K736</f>
        <v>0</v>
      </c>
      <c r="E768" s="2">
        <f>'2 Diag Ordering list'!G736*'2 Diag Ordering list'!P736</f>
        <v>0</v>
      </c>
      <c r="F768" s="2">
        <f>'2 Diag Ordering list'!G736*'2 Diag Ordering list'!L736</f>
        <v>0</v>
      </c>
      <c r="G768" s="2">
        <f>'2 Diag Ordering list'!G736*'2 Diag Ordering list'!H736</f>
        <v>0</v>
      </c>
    </row>
    <row r="769" spans="1:7">
      <c r="A769" s="2">
        <f>'2 Diag Ordering list'!A737</f>
        <v>0</v>
      </c>
      <c r="B769" s="2">
        <f>'2 Diag Ordering list'!F737</f>
        <v>0</v>
      </c>
      <c r="C769" s="2">
        <f>'2 Diag Ordering list'!G737</f>
        <v>0</v>
      </c>
      <c r="D769" s="2">
        <f>'2 Diag Ordering list'!K737</f>
        <v>0</v>
      </c>
      <c r="E769" s="2">
        <f>'2 Diag Ordering list'!G737*'2 Diag Ordering list'!P737</f>
        <v>0</v>
      </c>
      <c r="F769" s="2">
        <f>'2 Diag Ordering list'!G737*'2 Diag Ordering list'!L737</f>
        <v>0</v>
      </c>
      <c r="G769" s="2">
        <f>'2 Diag Ordering list'!G737*'2 Diag Ordering list'!H737</f>
        <v>0</v>
      </c>
    </row>
    <row r="770" spans="1:7">
      <c r="A770" s="2">
        <f>'2 Diag Ordering list'!A738</f>
        <v>0</v>
      </c>
      <c r="B770" s="2">
        <f>'2 Diag Ordering list'!F738</f>
        <v>0</v>
      </c>
      <c r="C770" s="2">
        <f>'2 Diag Ordering list'!G738</f>
        <v>0</v>
      </c>
      <c r="D770" s="2">
        <f>'2 Diag Ordering list'!K738</f>
        <v>0</v>
      </c>
      <c r="E770" s="2">
        <f>'2 Diag Ordering list'!G738*'2 Diag Ordering list'!P738</f>
        <v>0</v>
      </c>
      <c r="F770" s="2">
        <f>'2 Diag Ordering list'!G738*'2 Diag Ordering list'!L738</f>
        <v>0</v>
      </c>
      <c r="G770" s="2">
        <f>'2 Diag Ordering list'!G738*'2 Diag Ordering list'!H738</f>
        <v>0</v>
      </c>
    </row>
    <row r="771" spans="1:7">
      <c r="A771" s="2">
        <f>'2 Diag Ordering list'!A739</f>
        <v>0</v>
      </c>
      <c r="B771" s="2">
        <f>'2 Diag Ordering list'!F739</f>
        <v>0</v>
      </c>
      <c r="C771" s="2">
        <f>'2 Diag Ordering list'!G739</f>
        <v>0</v>
      </c>
      <c r="D771" s="2">
        <f>'2 Diag Ordering list'!K739</f>
        <v>0</v>
      </c>
      <c r="E771" s="2">
        <f>'2 Diag Ordering list'!G739*'2 Diag Ordering list'!P739</f>
        <v>0</v>
      </c>
      <c r="F771" s="2">
        <f>'2 Diag Ordering list'!G739*'2 Diag Ordering list'!L739</f>
        <v>0</v>
      </c>
      <c r="G771" s="2">
        <f>'2 Diag Ordering list'!G739*'2 Diag Ordering list'!H739</f>
        <v>0</v>
      </c>
    </row>
    <row r="772" spans="1:7">
      <c r="A772" s="2">
        <f>'2 Diag Ordering list'!A740</f>
        <v>0</v>
      </c>
      <c r="B772" s="2">
        <f>'2 Diag Ordering list'!F740</f>
        <v>0</v>
      </c>
      <c r="C772" s="2">
        <f>'2 Diag Ordering list'!G740</f>
        <v>0</v>
      </c>
      <c r="D772" s="2">
        <f>'2 Diag Ordering list'!K740</f>
        <v>0</v>
      </c>
      <c r="E772" s="2">
        <f>'2 Diag Ordering list'!G740*'2 Diag Ordering list'!P740</f>
        <v>0</v>
      </c>
      <c r="F772" s="2">
        <f>'2 Diag Ordering list'!G740*'2 Diag Ordering list'!L740</f>
        <v>0</v>
      </c>
      <c r="G772" s="2">
        <f>'2 Diag Ordering list'!G740*'2 Diag Ordering list'!H740</f>
        <v>0</v>
      </c>
    </row>
    <row r="773" spans="1:7">
      <c r="A773" s="2">
        <f>'2 Diag Ordering list'!A741</f>
        <v>0</v>
      </c>
      <c r="B773" s="2">
        <f>'2 Diag Ordering list'!F741</f>
        <v>0</v>
      </c>
      <c r="C773" s="2">
        <f>'2 Diag Ordering list'!G741</f>
        <v>0</v>
      </c>
      <c r="D773" s="2">
        <f>'2 Diag Ordering list'!K741</f>
        <v>0</v>
      </c>
      <c r="E773" s="2">
        <f>'2 Diag Ordering list'!G741*'2 Diag Ordering list'!P741</f>
        <v>0</v>
      </c>
      <c r="F773" s="2">
        <f>'2 Diag Ordering list'!G741*'2 Diag Ordering list'!L741</f>
        <v>0</v>
      </c>
      <c r="G773" s="2">
        <f>'2 Diag Ordering list'!G741*'2 Diag Ordering list'!H741</f>
        <v>0</v>
      </c>
    </row>
    <row r="774" spans="1:7">
      <c r="A774" s="2">
        <f>'2 Diag Ordering list'!A742</f>
        <v>0</v>
      </c>
      <c r="B774" s="2">
        <f>'2 Diag Ordering list'!F742</f>
        <v>0</v>
      </c>
      <c r="C774" s="2">
        <f>'2 Diag Ordering list'!G742</f>
        <v>0</v>
      </c>
      <c r="D774" s="2">
        <f>'2 Diag Ordering list'!K742</f>
        <v>0</v>
      </c>
      <c r="E774" s="2">
        <f>'2 Diag Ordering list'!G742*'2 Diag Ordering list'!P742</f>
        <v>0</v>
      </c>
      <c r="F774" s="2">
        <f>'2 Diag Ordering list'!G742*'2 Diag Ordering list'!L742</f>
        <v>0</v>
      </c>
      <c r="G774" s="2">
        <f>'2 Diag Ordering list'!G742*'2 Diag Ordering list'!H742</f>
        <v>0</v>
      </c>
    </row>
    <row r="775" spans="1:7">
      <c r="A775" s="2">
        <f>'2 Diag Ordering list'!A743</f>
        <v>0</v>
      </c>
      <c r="B775" s="2">
        <f>'2 Diag Ordering list'!F743</f>
        <v>0</v>
      </c>
      <c r="C775" s="2">
        <f>'2 Diag Ordering list'!G743</f>
        <v>0</v>
      </c>
      <c r="D775" s="2">
        <f>'2 Diag Ordering list'!K743</f>
        <v>0</v>
      </c>
      <c r="E775" s="2">
        <f>'2 Diag Ordering list'!G743*'2 Diag Ordering list'!P743</f>
        <v>0</v>
      </c>
      <c r="F775" s="2">
        <f>'2 Diag Ordering list'!G743*'2 Diag Ordering list'!L743</f>
        <v>0</v>
      </c>
      <c r="G775" s="2">
        <f>'2 Diag Ordering list'!G743*'2 Diag Ordering list'!H743</f>
        <v>0</v>
      </c>
    </row>
    <row r="776" spans="1:7">
      <c r="A776" s="2">
        <f>'2 Diag Ordering list'!A744</f>
        <v>0</v>
      </c>
      <c r="B776" s="2">
        <f>'2 Diag Ordering list'!F744</f>
        <v>0</v>
      </c>
      <c r="C776" s="2">
        <f>'2 Diag Ordering list'!G744</f>
        <v>0</v>
      </c>
      <c r="D776" s="2">
        <f>'2 Diag Ordering list'!K744</f>
        <v>0</v>
      </c>
      <c r="E776" s="2">
        <f>'2 Diag Ordering list'!G744*'2 Diag Ordering list'!P744</f>
        <v>0</v>
      </c>
      <c r="F776" s="2">
        <f>'2 Diag Ordering list'!G744*'2 Diag Ordering list'!L744</f>
        <v>0</v>
      </c>
      <c r="G776" s="2">
        <f>'2 Diag Ordering list'!G744*'2 Diag Ordering list'!H744</f>
        <v>0</v>
      </c>
    </row>
    <row r="777" spans="1:7">
      <c r="A777" s="2">
        <f>'2 Diag Ordering list'!A745</f>
        <v>0</v>
      </c>
      <c r="B777" s="2">
        <f>'2 Diag Ordering list'!F745</f>
        <v>0</v>
      </c>
      <c r="C777" s="2">
        <f>'2 Diag Ordering list'!G745</f>
        <v>0</v>
      </c>
      <c r="D777" s="2">
        <f>'2 Diag Ordering list'!K745</f>
        <v>0</v>
      </c>
      <c r="E777" s="2">
        <f>'2 Diag Ordering list'!G745*'2 Diag Ordering list'!P745</f>
        <v>0</v>
      </c>
      <c r="F777" s="2">
        <f>'2 Diag Ordering list'!G745*'2 Diag Ordering list'!L745</f>
        <v>0</v>
      </c>
      <c r="G777" s="2">
        <f>'2 Diag Ordering list'!G745*'2 Diag Ordering list'!H745</f>
        <v>0</v>
      </c>
    </row>
    <row r="778" spans="1:7">
      <c r="A778" s="2">
        <f>'2 Diag Ordering list'!A746</f>
        <v>0</v>
      </c>
      <c r="B778" s="2">
        <f>'2 Diag Ordering list'!F746</f>
        <v>0</v>
      </c>
      <c r="C778" s="2">
        <f>'2 Diag Ordering list'!G746</f>
        <v>0</v>
      </c>
      <c r="D778" s="2">
        <f>'2 Diag Ordering list'!K746</f>
        <v>0</v>
      </c>
      <c r="E778" s="2">
        <f>'2 Diag Ordering list'!G746*'2 Diag Ordering list'!P746</f>
        <v>0</v>
      </c>
      <c r="F778" s="2">
        <f>'2 Diag Ordering list'!G746*'2 Diag Ordering list'!L746</f>
        <v>0</v>
      </c>
      <c r="G778" s="2">
        <f>'2 Diag Ordering list'!G746*'2 Diag Ordering list'!H746</f>
        <v>0</v>
      </c>
    </row>
    <row r="779" spans="1:7">
      <c r="A779" s="2">
        <f>'2 Diag Ordering list'!A747</f>
        <v>0</v>
      </c>
      <c r="B779" s="2">
        <f>'2 Diag Ordering list'!F747</f>
        <v>0</v>
      </c>
      <c r="C779" s="2">
        <f>'2 Diag Ordering list'!G747</f>
        <v>0</v>
      </c>
      <c r="D779" s="2">
        <f>'2 Diag Ordering list'!K747</f>
        <v>0</v>
      </c>
      <c r="E779" s="2">
        <f>'2 Diag Ordering list'!G747*'2 Diag Ordering list'!P747</f>
        <v>0</v>
      </c>
      <c r="F779" s="2">
        <f>'2 Diag Ordering list'!G747*'2 Diag Ordering list'!L747</f>
        <v>0</v>
      </c>
      <c r="G779" s="2">
        <f>'2 Diag Ordering list'!G747*'2 Diag Ordering list'!H747</f>
        <v>0</v>
      </c>
    </row>
    <row r="780" spans="1:7">
      <c r="A780" s="2">
        <f>'2 Diag Ordering list'!A748</f>
        <v>0</v>
      </c>
      <c r="B780" s="2">
        <f>'2 Diag Ordering list'!F748</f>
        <v>0</v>
      </c>
      <c r="C780" s="2">
        <f>'2 Diag Ordering list'!G748</f>
        <v>0</v>
      </c>
      <c r="D780" s="2">
        <f>'2 Diag Ordering list'!K748</f>
        <v>0</v>
      </c>
      <c r="E780" s="2">
        <f>'2 Diag Ordering list'!G748*'2 Diag Ordering list'!P748</f>
        <v>0</v>
      </c>
      <c r="F780" s="2">
        <f>'2 Diag Ordering list'!G748*'2 Diag Ordering list'!L748</f>
        <v>0</v>
      </c>
      <c r="G780" s="2">
        <f>'2 Diag Ordering list'!G748*'2 Diag Ordering list'!H748</f>
        <v>0</v>
      </c>
    </row>
    <row r="781" spans="1:7">
      <c r="A781" s="2">
        <f>'2 Diag Ordering list'!A749</f>
        <v>0</v>
      </c>
      <c r="B781" s="2">
        <f>'2 Diag Ordering list'!F749</f>
        <v>0</v>
      </c>
      <c r="C781" s="2">
        <f>'2 Diag Ordering list'!G749</f>
        <v>0</v>
      </c>
      <c r="D781" s="2">
        <f>'2 Diag Ordering list'!K749</f>
        <v>0</v>
      </c>
      <c r="E781" s="2">
        <f>'2 Diag Ordering list'!G749*'2 Diag Ordering list'!P749</f>
        <v>0</v>
      </c>
      <c r="F781" s="2">
        <f>'2 Diag Ordering list'!G749*'2 Diag Ordering list'!L749</f>
        <v>0</v>
      </c>
      <c r="G781" s="2">
        <f>'2 Diag Ordering list'!G749*'2 Diag Ordering list'!H749</f>
        <v>0</v>
      </c>
    </row>
    <row r="782" spans="1:7">
      <c r="A782" s="2">
        <f>'2 Diag Ordering list'!A750</f>
        <v>0</v>
      </c>
      <c r="B782" s="2">
        <f>'2 Diag Ordering list'!F750</f>
        <v>0</v>
      </c>
      <c r="C782" s="2">
        <f>'2 Diag Ordering list'!G750</f>
        <v>0</v>
      </c>
      <c r="D782" s="2">
        <f>'2 Diag Ordering list'!K750</f>
        <v>0</v>
      </c>
      <c r="E782" s="2">
        <f>'2 Diag Ordering list'!G750*'2 Diag Ordering list'!P750</f>
        <v>0</v>
      </c>
      <c r="F782" s="2">
        <f>'2 Diag Ordering list'!G750*'2 Diag Ordering list'!L750</f>
        <v>0</v>
      </c>
      <c r="G782" s="2">
        <f>'2 Diag Ordering list'!G750*'2 Diag Ordering list'!H750</f>
        <v>0</v>
      </c>
    </row>
    <row r="783" spans="1:7">
      <c r="A783" s="2">
        <f>'2 Diag Ordering list'!A751</f>
        <v>0</v>
      </c>
      <c r="B783" s="2">
        <f>'2 Diag Ordering list'!F751</f>
        <v>0</v>
      </c>
      <c r="C783" s="2">
        <f>'2 Diag Ordering list'!G751</f>
        <v>0</v>
      </c>
      <c r="D783" s="2">
        <f>'2 Diag Ordering list'!K751</f>
        <v>0</v>
      </c>
      <c r="E783" s="2">
        <f>'2 Diag Ordering list'!G751*'2 Diag Ordering list'!P751</f>
        <v>0</v>
      </c>
      <c r="F783" s="2">
        <f>'2 Diag Ordering list'!G751*'2 Diag Ordering list'!L751</f>
        <v>0</v>
      </c>
      <c r="G783" s="2">
        <f>'2 Diag Ordering list'!G751*'2 Diag Ordering list'!H751</f>
        <v>0</v>
      </c>
    </row>
    <row r="784" spans="1:7">
      <c r="A784" s="2">
        <f>'2 Diag Ordering list'!A752</f>
        <v>0</v>
      </c>
      <c r="B784" s="2">
        <f>'2 Diag Ordering list'!F752</f>
        <v>0</v>
      </c>
      <c r="C784" s="2">
        <f>'2 Diag Ordering list'!G752</f>
        <v>0</v>
      </c>
      <c r="D784" s="2">
        <f>'2 Diag Ordering list'!K752</f>
        <v>0</v>
      </c>
      <c r="E784" s="2">
        <f>'2 Diag Ordering list'!G752*'2 Diag Ordering list'!P752</f>
        <v>0</v>
      </c>
      <c r="F784" s="2">
        <f>'2 Diag Ordering list'!G752*'2 Diag Ordering list'!L752</f>
        <v>0</v>
      </c>
      <c r="G784" s="2">
        <f>'2 Diag Ordering list'!G752*'2 Diag Ordering list'!H752</f>
        <v>0</v>
      </c>
    </row>
    <row r="785" spans="1:7">
      <c r="A785" s="2">
        <f>'2 Diag Ordering list'!A753</f>
        <v>0</v>
      </c>
      <c r="B785" s="2">
        <f>'2 Diag Ordering list'!F753</f>
        <v>0</v>
      </c>
      <c r="C785" s="2">
        <f>'2 Diag Ordering list'!G753</f>
        <v>0</v>
      </c>
      <c r="D785" s="2">
        <f>'2 Diag Ordering list'!K753</f>
        <v>0</v>
      </c>
      <c r="E785" s="2">
        <f>'2 Diag Ordering list'!G753*'2 Diag Ordering list'!P753</f>
        <v>0</v>
      </c>
      <c r="F785" s="2">
        <f>'2 Diag Ordering list'!G753*'2 Diag Ordering list'!L753</f>
        <v>0</v>
      </c>
      <c r="G785" s="2">
        <f>'2 Diag Ordering list'!G753*'2 Diag Ordering list'!H753</f>
        <v>0</v>
      </c>
    </row>
    <row r="786" spans="1:7">
      <c r="A786" s="2">
        <f>'2 Diag Ordering list'!A754</f>
        <v>0</v>
      </c>
      <c r="B786" s="2">
        <f>'2 Diag Ordering list'!F754</f>
        <v>0</v>
      </c>
      <c r="C786" s="2">
        <f>'2 Diag Ordering list'!G754</f>
        <v>0</v>
      </c>
      <c r="D786" s="2">
        <f>'2 Diag Ordering list'!K754</f>
        <v>0</v>
      </c>
      <c r="E786" s="2">
        <f>'2 Diag Ordering list'!G754*'2 Diag Ordering list'!P754</f>
        <v>0</v>
      </c>
      <c r="F786" s="2">
        <f>'2 Diag Ordering list'!G754*'2 Diag Ordering list'!L754</f>
        <v>0</v>
      </c>
      <c r="G786" s="2">
        <f>'2 Diag Ordering list'!G754*'2 Diag Ordering list'!H754</f>
        <v>0</v>
      </c>
    </row>
    <row r="787" spans="1:7">
      <c r="A787" s="2">
        <f>'2 Diag Ordering list'!A755</f>
        <v>0</v>
      </c>
      <c r="B787" s="2">
        <f>'2 Diag Ordering list'!F755</f>
        <v>0</v>
      </c>
      <c r="C787" s="2">
        <f>'2 Diag Ordering list'!G755</f>
        <v>0</v>
      </c>
      <c r="D787" s="2">
        <f>'2 Diag Ordering list'!K755</f>
        <v>0</v>
      </c>
      <c r="E787" s="2">
        <f>'2 Diag Ordering list'!G755*'2 Diag Ordering list'!P755</f>
        <v>0</v>
      </c>
      <c r="F787" s="2">
        <f>'2 Diag Ordering list'!G755*'2 Diag Ordering list'!L755</f>
        <v>0</v>
      </c>
      <c r="G787" s="2">
        <f>'2 Diag Ordering list'!G755*'2 Diag Ordering list'!H755</f>
        <v>0</v>
      </c>
    </row>
    <row r="788" spans="1:7">
      <c r="A788" s="2">
        <f>'2 Diag Ordering list'!A756</f>
        <v>0</v>
      </c>
      <c r="B788" s="2">
        <f>'2 Diag Ordering list'!F756</f>
        <v>0</v>
      </c>
      <c r="C788" s="2">
        <f>'2 Diag Ordering list'!G756</f>
        <v>0</v>
      </c>
      <c r="D788" s="2">
        <f>'2 Diag Ordering list'!K756</f>
        <v>0</v>
      </c>
      <c r="E788" s="2">
        <f>'2 Diag Ordering list'!G756*'2 Diag Ordering list'!P756</f>
        <v>0</v>
      </c>
      <c r="F788" s="2">
        <f>'2 Diag Ordering list'!G756*'2 Diag Ordering list'!L756</f>
        <v>0</v>
      </c>
      <c r="G788" s="2">
        <f>'2 Diag Ordering list'!G756*'2 Diag Ordering list'!H756</f>
        <v>0</v>
      </c>
    </row>
    <row r="789" spans="1:7">
      <c r="A789" s="2">
        <f>'2 Diag Ordering list'!A757</f>
        <v>0</v>
      </c>
      <c r="B789" s="2">
        <f>'2 Diag Ordering list'!F757</f>
        <v>0</v>
      </c>
      <c r="C789" s="2">
        <f>'2 Diag Ordering list'!G757</f>
        <v>0</v>
      </c>
      <c r="D789" s="2">
        <f>'2 Diag Ordering list'!K757</f>
        <v>0</v>
      </c>
      <c r="E789" s="2">
        <f>'2 Diag Ordering list'!G757*'2 Diag Ordering list'!P757</f>
        <v>0</v>
      </c>
      <c r="F789" s="2">
        <f>'2 Diag Ordering list'!G757*'2 Diag Ordering list'!L757</f>
        <v>0</v>
      </c>
      <c r="G789" s="2">
        <f>'2 Diag Ordering list'!G757*'2 Diag Ordering list'!H757</f>
        <v>0</v>
      </c>
    </row>
    <row r="790" spans="1:7">
      <c r="A790" s="2">
        <f>'2 Diag Ordering list'!A758</f>
        <v>0</v>
      </c>
      <c r="B790" s="2">
        <f>'2 Diag Ordering list'!F758</f>
        <v>0</v>
      </c>
      <c r="C790" s="2">
        <f>'2 Diag Ordering list'!G758</f>
        <v>0</v>
      </c>
      <c r="D790" s="2">
        <f>'2 Diag Ordering list'!K758</f>
        <v>0</v>
      </c>
      <c r="E790" s="2">
        <f>'2 Diag Ordering list'!G758*'2 Diag Ordering list'!P758</f>
        <v>0</v>
      </c>
      <c r="F790" s="2">
        <f>'2 Diag Ordering list'!G758*'2 Diag Ordering list'!L758</f>
        <v>0</v>
      </c>
      <c r="G790" s="2">
        <f>'2 Diag Ordering list'!G758*'2 Diag Ordering list'!H758</f>
        <v>0</v>
      </c>
    </row>
    <row r="791" spans="1:7">
      <c r="A791" s="2">
        <f>'2 Diag Ordering list'!A759</f>
        <v>0</v>
      </c>
      <c r="B791" s="2">
        <f>'2 Diag Ordering list'!F759</f>
        <v>0</v>
      </c>
      <c r="C791" s="2">
        <f>'2 Diag Ordering list'!G759</f>
        <v>0</v>
      </c>
      <c r="D791" s="2">
        <f>'2 Diag Ordering list'!K759</f>
        <v>0</v>
      </c>
      <c r="E791" s="2">
        <f>'2 Diag Ordering list'!G759*'2 Diag Ordering list'!P759</f>
        <v>0</v>
      </c>
      <c r="F791" s="2">
        <f>'2 Diag Ordering list'!G759*'2 Diag Ordering list'!L759</f>
        <v>0</v>
      </c>
      <c r="G791" s="2">
        <f>'2 Diag Ordering list'!G759*'2 Diag Ordering list'!H759</f>
        <v>0</v>
      </c>
    </row>
    <row r="792" spans="1:7">
      <c r="A792" s="2">
        <f>'2 Diag Ordering list'!A760</f>
        <v>0</v>
      </c>
      <c r="B792" s="2">
        <f>'2 Diag Ordering list'!F760</f>
        <v>0</v>
      </c>
      <c r="C792" s="2">
        <f>'2 Diag Ordering list'!G760</f>
        <v>0</v>
      </c>
      <c r="D792" s="2">
        <f>'2 Diag Ordering list'!K760</f>
        <v>0</v>
      </c>
      <c r="E792" s="2">
        <f>'2 Diag Ordering list'!G760*'2 Diag Ordering list'!P760</f>
        <v>0</v>
      </c>
      <c r="F792" s="2">
        <f>'2 Diag Ordering list'!G760*'2 Diag Ordering list'!L760</f>
        <v>0</v>
      </c>
      <c r="G792" s="2">
        <f>'2 Diag Ordering list'!G760*'2 Diag Ordering list'!H760</f>
        <v>0</v>
      </c>
    </row>
    <row r="793" spans="1:7">
      <c r="A793" s="2">
        <f>'2 Diag Ordering list'!A761</f>
        <v>0</v>
      </c>
      <c r="B793" s="2">
        <f>'2 Diag Ordering list'!F761</f>
        <v>0</v>
      </c>
      <c r="C793" s="2">
        <f>'2 Diag Ordering list'!G761</f>
        <v>0</v>
      </c>
      <c r="D793" s="2">
        <f>'2 Diag Ordering list'!K761</f>
        <v>0</v>
      </c>
      <c r="E793" s="2">
        <f>'2 Diag Ordering list'!G761*'2 Diag Ordering list'!P761</f>
        <v>0</v>
      </c>
      <c r="F793" s="2">
        <f>'2 Diag Ordering list'!G761*'2 Diag Ordering list'!L761</f>
        <v>0</v>
      </c>
      <c r="G793" s="2">
        <f>'2 Diag Ordering list'!G761*'2 Diag Ordering list'!H761</f>
        <v>0</v>
      </c>
    </row>
    <row r="794" spans="1:7">
      <c r="A794" s="2">
        <f>'2 Diag Ordering list'!A762</f>
        <v>0</v>
      </c>
      <c r="B794" s="2">
        <f>'2 Diag Ordering list'!F762</f>
        <v>0</v>
      </c>
      <c r="C794" s="2">
        <f>'2 Diag Ordering list'!G762</f>
        <v>0</v>
      </c>
      <c r="D794" s="2">
        <f>'2 Diag Ordering list'!K762</f>
        <v>0</v>
      </c>
      <c r="E794" s="2">
        <f>'2 Diag Ordering list'!G762*'2 Diag Ordering list'!P762</f>
        <v>0</v>
      </c>
      <c r="F794" s="2">
        <f>'2 Diag Ordering list'!G762*'2 Diag Ordering list'!L762</f>
        <v>0</v>
      </c>
      <c r="G794" s="2">
        <f>'2 Diag Ordering list'!G762*'2 Diag Ordering list'!H762</f>
        <v>0</v>
      </c>
    </row>
    <row r="795" spans="1:7">
      <c r="A795" s="2">
        <f>'2 Diag Ordering list'!A763</f>
        <v>0</v>
      </c>
      <c r="B795" s="2">
        <f>'2 Diag Ordering list'!F763</f>
        <v>0</v>
      </c>
      <c r="C795" s="2">
        <f>'2 Diag Ordering list'!G763</f>
        <v>0</v>
      </c>
      <c r="D795" s="2">
        <f>'2 Diag Ordering list'!K763</f>
        <v>0</v>
      </c>
      <c r="E795" s="2">
        <f>'2 Diag Ordering list'!G763*'2 Diag Ordering list'!P763</f>
        <v>0</v>
      </c>
      <c r="F795" s="2">
        <f>'2 Diag Ordering list'!G763*'2 Diag Ordering list'!L763</f>
        <v>0</v>
      </c>
      <c r="G795" s="2">
        <f>'2 Diag Ordering list'!G763*'2 Diag Ordering list'!H763</f>
        <v>0</v>
      </c>
    </row>
    <row r="796" spans="1:7">
      <c r="A796" s="2">
        <f>'2 Diag Ordering list'!A764</f>
        <v>0</v>
      </c>
      <c r="B796" s="2">
        <f>'2 Diag Ordering list'!F764</f>
        <v>0</v>
      </c>
      <c r="C796" s="2">
        <f>'2 Diag Ordering list'!G764</f>
        <v>0</v>
      </c>
      <c r="D796" s="2">
        <f>'2 Diag Ordering list'!K764</f>
        <v>0</v>
      </c>
      <c r="E796" s="2">
        <f>'2 Diag Ordering list'!G764*'2 Diag Ordering list'!P764</f>
        <v>0</v>
      </c>
      <c r="F796" s="2">
        <f>'2 Diag Ordering list'!G764*'2 Diag Ordering list'!L764</f>
        <v>0</v>
      </c>
      <c r="G796" s="2">
        <f>'2 Diag Ordering list'!G764*'2 Diag Ordering list'!H764</f>
        <v>0</v>
      </c>
    </row>
    <row r="797" spans="1:7">
      <c r="A797" s="2">
        <f>'2 Diag Ordering list'!A765</f>
        <v>0</v>
      </c>
      <c r="B797" s="2">
        <f>'2 Diag Ordering list'!F765</f>
        <v>0</v>
      </c>
      <c r="C797" s="2">
        <f>'2 Diag Ordering list'!G765</f>
        <v>0</v>
      </c>
      <c r="D797" s="2">
        <f>'2 Diag Ordering list'!K765</f>
        <v>0</v>
      </c>
      <c r="E797" s="2">
        <f>'2 Diag Ordering list'!G765*'2 Diag Ordering list'!P765</f>
        <v>0</v>
      </c>
      <c r="F797" s="2">
        <f>'2 Diag Ordering list'!G765*'2 Diag Ordering list'!L765</f>
        <v>0</v>
      </c>
      <c r="G797" s="2">
        <f>'2 Diag Ordering list'!G765*'2 Diag Ordering list'!H765</f>
        <v>0</v>
      </c>
    </row>
    <row r="798" spans="1:7">
      <c r="A798" s="2">
        <f>'2 Diag Ordering list'!A766</f>
        <v>0</v>
      </c>
      <c r="B798" s="2">
        <f>'2 Diag Ordering list'!F766</f>
        <v>0</v>
      </c>
      <c r="C798" s="2">
        <f>'2 Diag Ordering list'!G766</f>
        <v>0</v>
      </c>
      <c r="D798" s="2">
        <f>'2 Diag Ordering list'!K766</f>
        <v>0</v>
      </c>
      <c r="E798" s="2">
        <f>'2 Diag Ordering list'!G766*'2 Diag Ordering list'!P766</f>
        <v>0</v>
      </c>
      <c r="F798" s="2">
        <f>'2 Diag Ordering list'!G766*'2 Diag Ordering list'!L766</f>
        <v>0</v>
      </c>
      <c r="G798" s="2">
        <f>'2 Diag Ordering list'!G766*'2 Diag Ordering list'!H766</f>
        <v>0</v>
      </c>
    </row>
    <row r="799" spans="1:7">
      <c r="A799" s="2">
        <f>'2 Diag Ordering list'!A767</f>
        <v>0</v>
      </c>
      <c r="B799" s="2">
        <f>'2 Diag Ordering list'!F767</f>
        <v>0</v>
      </c>
      <c r="C799" s="2">
        <f>'2 Diag Ordering list'!G767</f>
        <v>0</v>
      </c>
      <c r="D799" s="2">
        <f>'2 Diag Ordering list'!K767</f>
        <v>0</v>
      </c>
      <c r="E799" s="2">
        <f>'2 Diag Ordering list'!G767*'2 Diag Ordering list'!P767</f>
        <v>0</v>
      </c>
      <c r="F799" s="2">
        <f>'2 Diag Ordering list'!G767*'2 Diag Ordering list'!L767</f>
        <v>0</v>
      </c>
      <c r="G799" s="2">
        <f>'2 Diag Ordering list'!G767*'2 Diag Ordering list'!H767</f>
        <v>0</v>
      </c>
    </row>
    <row r="800" spans="1:7">
      <c r="A800" s="2">
        <f>'2 Diag Ordering list'!A768</f>
        <v>0</v>
      </c>
      <c r="B800" s="2">
        <f>'2 Diag Ordering list'!F768</f>
        <v>0</v>
      </c>
      <c r="C800" s="2">
        <f>'2 Diag Ordering list'!G768</f>
        <v>0</v>
      </c>
      <c r="D800" s="2">
        <f>'2 Diag Ordering list'!K768</f>
        <v>0</v>
      </c>
      <c r="E800" s="2">
        <f>'2 Diag Ordering list'!G768*'2 Diag Ordering list'!P768</f>
        <v>0</v>
      </c>
      <c r="F800" s="2">
        <f>'2 Diag Ordering list'!G768*'2 Diag Ordering list'!L768</f>
        <v>0</v>
      </c>
      <c r="G800" s="2">
        <f>'2 Diag Ordering list'!G768*'2 Diag Ordering list'!H768</f>
        <v>0</v>
      </c>
    </row>
    <row r="801" spans="1:7">
      <c r="A801" s="2">
        <f>'2 Diag Ordering list'!A769</f>
        <v>0</v>
      </c>
      <c r="B801" s="2">
        <f>'2 Diag Ordering list'!F769</f>
        <v>0</v>
      </c>
      <c r="C801" s="2">
        <f>'2 Diag Ordering list'!G769</f>
        <v>0</v>
      </c>
      <c r="D801" s="2">
        <f>'2 Diag Ordering list'!K769</f>
        <v>0</v>
      </c>
      <c r="E801" s="2">
        <f>'2 Diag Ordering list'!G769*'2 Diag Ordering list'!P769</f>
        <v>0</v>
      </c>
      <c r="F801" s="2">
        <f>'2 Diag Ordering list'!G769*'2 Diag Ordering list'!L769</f>
        <v>0</v>
      </c>
      <c r="G801" s="2">
        <f>'2 Diag Ordering list'!G769*'2 Diag Ordering list'!H769</f>
        <v>0</v>
      </c>
    </row>
    <row r="802" spans="1:7">
      <c r="A802" s="2">
        <f>'2 Diag Ordering list'!A770</f>
        <v>0</v>
      </c>
      <c r="B802" s="2">
        <f>'2 Diag Ordering list'!F770</f>
        <v>0</v>
      </c>
      <c r="C802" s="2">
        <f>'2 Diag Ordering list'!G770</f>
        <v>0</v>
      </c>
      <c r="D802" s="2">
        <f>'2 Diag Ordering list'!K770</f>
        <v>0</v>
      </c>
      <c r="E802" s="2">
        <f>'2 Diag Ordering list'!G770*'2 Diag Ordering list'!P770</f>
        <v>0</v>
      </c>
      <c r="F802" s="2">
        <f>'2 Diag Ordering list'!G770*'2 Diag Ordering list'!L770</f>
        <v>0</v>
      </c>
      <c r="G802" s="2">
        <f>'2 Diag Ordering list'!G770*'2 Diag Ordering list'!H770</f>
        <v>0</v>
      </c>
    </row>
    <row r="803" spans="1:7">
      <c r="A803" s="2">
        <f>'2 Diag Ordering list'!A771</f>
        <v>0</v>
      </c>
      <c r="B803" s="2">
        <f>'2 Diag Ordering list'!F771</f>
        <v>0</v>
      </c>
      <c r="C803" s="2">
        <f>'2 Diag Ordering list'!G771</f>
        <v>0</v>
      </c>
      <c r="D803" s="2">
        <f>'2 Diag Ordering list'!K771</f>
        <v>0</v>
      </c>
      <c r="E803" s="2">
        <f>'2 Diag Ordering list'!G771*'2 Diag Ordering list'!P771</f>
        <v>0</v>
      </c>
      <c r="F803" s="2">
        <f>'2 Diag Ordering list'!G771*'2 Diag Ordering list'!L771</f>
        <v>0</v>
      </c>
      <c r="G803" s="2">
        <f>'2 Diag Ordering list'!G771*'2 Diag Ordering list'!H771</f>
        <v>0</v>
      </c>
    </row>
    <row r="804" spans="1:7">
      <c r="A804" s="2">
        <f>'2 Diag Ordering list'!A772</f>
        <v>0</v>
      </c>
      <c r="B804" s="2">
        <f>'2 Diag Ordering list'!F772</f>
        <v>0</v>
      </c>
      <c r="C804" s="2">
        <f>'2 Diag Ordering list'!G772</f>
        <v>0</v>
      </c>
      <c r="D804" s="2">
        <f>'2 Diag Ordering list'!K772</f>
        <v>0</v>
      </c>
      <c r="E804" s="2">
        <f>'2 Diag Ordering list'!G772*'2 Diag Ordering list'!P772</f>
        <v>0</v>
      </c>
      <c r="F804" s="2">
        <f>'2 Diag Ordering list'!G772*'2 Diag Ordering list'!L772</f>
        <v>0</v>
      </c>
      <c r="G804" s="2">
        <f>'2 Diag Ordering list'!G772*'2 Diag Ordering list'!H772</f>
        <v>0</v>
      </c>
    </row>
    <row r="805" spans="1:7">
      <c r="A805" s="2">
        <f>'2 Diag Ordering list'!A773</f>
        <v>0</v>
      </c>
      <c r="B805" s="2">
        <f>'2 Diag Ordering list'!F773</f>
        <v>0</v>
      </c>
      <c r="C805" s="2">
        <f>'2 Diag Ordering list'!G773</f>
        <v>0</v>
      </c>
      <c r="D805" s="2">
        <f>'2 Diag Ordering list'!K773</f>
        <v>0</v>
      </c>
      <c r="E805" s="2">
        <f>'2 Diag Ordering list'!G773*'2 Diag Ordering list'!P773</f>
        <v>0</v>
      </c>
      <c r="F805" s="2">
        <f>'2 Diag Ordering list'!G773*'2 Diag Ordering list'!L773</f>
        <v>0</v>
      </c>
      <c r="G805" s="2">
        <f>'2 Diag Ordering list'!G773*'2 Diag Ordering list'!H773</f>
        <v>0</v>
      </c>
    </row>
    <row r="806" spans="1:7">
      <c r="A806" s="2">
        <f>'2 Diag Ordering list'!A774</f>
        <v>0</v>
      </c>
      <c r="B806" s="2">
        <f>'2 Diag Ordering list'!F774</f>
        <v>0</v>
      </c>
      <c r="C806" s="2">
        <f>'2 Diag Ordering list'!G774</f>
        <v>0</v>
      </c>
      <c r="D806" s="2">
        <f>'2 Diag Ordering list'!K774</f>
        <v>0</v>
      </c>
      <c r="E806" s="2">
        <f>'2 Diag Ordering list'!G774*'2 Diag Ordering list'!P774</f>
        <v>0</v>
      </c>
      <c r="F806" s="2">
        <f>'2 Diag Ordering list'!G774*'2 Diag Ordering list'!L774</f>
        <v>0</v>
      </c>
      <c r="G806" s="2">
        <f>'2 Diag Ordering list'!G774*'2 Diag Ordering list'!H774</f>
        <v>0</v>
      </c>
    </row>
    <row r="807" spans="1:7">
      <c r="A807" s="2">
        <f>'2 Diag Ordering list'!A775</f>
        <v>0</v>
      </c>
      <c r="B807" s="2">
        <f>'2 Diag Ordering list'!F775</f>
        <v>0</v>
      </c>
      <c r="C807" s="2">
        <f>'2 Diag Ordering list'!G775</f>
        <v>0</v>
      </c>
      <c r="D807" s="2">
        <f>'2 Diag Ordering list'!K775</f>
        <v>0</v>
      </c>
      <c r="E807" s="2">
        <f>'2 Diag Ordering list'!G775*'2 Diag Ordering list'!P775</f>
        <v>0</v>
      </c>
      <c r="F807" s="2">
        <f>'2 Diag Ordering list'!G775*'2 Diag Ordering list'!L775</f>
        <v>0</v>
      </c>
      <c r="G807" s="2">
        <f>'2 Diag Ordering list'!G775*'2 Diag Ordering list'!H775</f>
        <v>0</v>
      </c>
    </row>
    <row r="808" spans="1:7">
      <c r="A808" s="2">
        <f>'2 Diag Ordering list'!A776</f>
        <v>0</v>
      </c>
      <c r="B808" s="2">
        <f>'2 Diag Ordering list'!F776</f>
        <v>0</v>
      </c>
      <c r="C808" s="2">
        <f>'2 Diag Ordering list'!G776</f>
        <v>0</v>
      </c>
      <c r="D808" s="2">
        <f>'2 Diag Ordering list'!K776</f>
        <v>0</v>
      </c>
      <c r="E808" s="2">
        <f>'2 Diag Ordering list'!G776*'2 Diag Ordering list'!P776</f>
        <v>0</v>
      </c>
      <c r="F808" s="2">
        <f>'2 Diag Ordering list'!G776*'2 Diag Ordering list'!L776</f>
        <v>0</v>
      </c>
      <c r="G808" s="2">
        <f>'2 Diag Ordering list'!G776*'2 Diag Ordering list'!H776</f>
        <v>0</v>
      </c>
    </row>
    <row r="809" spans="1:7">
      <c r="A809" s="2">
        <f>'2 Diag Ordering list'!A777</f>
        <v>0</v>
      </c>
      <c r="B809" s="2">
        <f>'2 Diag Ordering list'!F777</f>
        <v>0</v>
      </c>
      <c r="C809" s="2">
        <f>'2 Diag Ordering list'!G777</f>
        <v>0</v>
      </c>
      <c r="D809" s="2">
        <f>'2 Diag Ordering list'!K777</f>
        <v>0</v>
      </c>
      <c r="E809" s="2">
        <f>'2 Diag Ordering list'!G777*'2 Diag Ordering list'!P777</f>
        <v>0</v>
      </c>
      <c r="F809" s="2">
        <f>'2 Diag Ordering list'!G777*'2 Diag Ordering list'!L777</f>
        <v>0</v>
      </c>
      <c r="G809" s="2">
        <f>'2 Diag Ordering list'!G777*'2 Diag Ordering list'!H777</f>
        <v>0</v>
      </c>
    </row>
    <row r="810" spans="1:7">
      <c r="A810" s="2">
        <f>'2 Diag Ordering list'!A778</f>
        <v>0</v>
      </c>
      <c r="B810" s="2">
        <f>'2 Diag Ordering list'!F778</f>
        <v>0</v>
      </c>
      <c r="C810" s="2">
        <f>'2 Diag Ordering list'!G778</f>
        <v>0</v>
      </c>
      <c r="D810" s="2">
        <f>'2 Diag Ordering list'!K778</f>
        <v>0</v>
      </c>
      <c r="E810" s="2">
        <f>'2 Diag Ordering list'!G778*'2 Diag Ordering list'!P778</f>
        <v>0</v>
      </c>
      <c r="F810" s="2">
        <f>'2 Diag Ordering list'!G778*'2 Diag Ordering list'!L778</f>
        <v>0</v>
      </c>
      <c r="G810" s="2">
        <f>'2 Diag Ordering list'!G778*'2 Diag Ordering list'!H778</f>
        <v>0</v>
      </c>
    </row>
    <row r="811" spans="1:7">
      <c r="A811" s="2">
        <f>'2 Diag Ordering list'!A779</f>
        <v>0</v>
      </c>
      <c r="B811" s="2">
        <f>'2 Diag Ordering list'!F779</f>
        <v>0</v>
      </c>
      <c r="C811" s="2">
        <f>'2 Diag Ordering list'!G779</f>
        <v>0</v>
      </c>
      <c r="D811" s="2">
        <f>'2 Diag Ordering list'!K779</f>
        <v>0</v>
      </c>
      <c r="E811" s="2">
        <f>'2 Diag Ordering list'!G779*'2 Diag Ordering list'!P779</f>
        <v>0</v>
      </c>
      <c r="F811" s="2">
        <f>'2 Diag Ordering list'!G779*'2 Diag Ordering list'!L779</f>
        <v>0</v>
      </c>
      <c r="G811" s="2">
        <f>'2 Diag Ordering list'!G779*'2 Diag Ordering list'!H779</f>
        <v>0</v>
      </c>
    </row>
    <row r="812" spans="1:7">
      <c r="A812" s="2">
        <f>'2 Diag Ordering list'!A780</f>
        <v>0</v>
      </c>
      <c r="B812" s="2">
        <f>'2 Diag Ordering list'!F780</f>
        <v>0</v>
      </c>
      <c r="C812" s="2">
        <f>'2 Diag Ordering list'!G780</f>
        <v>0</v>
      </c>
      <c r="D812" s="2">
        <f>'2 Diag Ordering list'!K780</f>
        <v>0</v>
      </c>
      <c r="E812" s="2">
        <f>'2 Diag Ordering list'!G780*'2 Diag Ordering list'!P780</f>
        <v>0</v>
      </c>
      <c r="F812" s="2">
        <f>'2 Diag Ordering list'!G780*'2 Diag Ordering list'!L780</f>
        <v>0</v>
      </c>
      <c r="G812" s="2">
        <f>'2 Diag Ordering list'!G780*'2 Diag Ordering list'!H780</f>
        <v>0</v>
      </c>
    </row>
    <row r="813" spans="1:7">
      <c r="A813" s="2">
        <f>'2 Diag Ordering list'!A781</f>
        <v>0</v>
      </c>
      <c r="B813" s="2">
        <f>'2 Diag Ordering list'!F781</f>
        <v>0</v>
      </c>
      <c r="C813" s="2">
        <f>'2 Diag Ordering list'!G781</f>
        <v>0</v>
      </c>
      <c r="D813" s="2">
        <f>'2 Diag Ordering list'!K781</f>
        <v>0</v>
      </c>
      <c r="E813" s="2">
        <f>'2 Diag Ordering list'!G781*'2 Diag Ordering list'!P781</f>
        <v>0</v>
      </c>
      <c r="F813" s="2">
        <f>'2 Diag Ordering list'!G781*'2 Diag Ordering list'!L781</f>
        <v>0</v>
      </c>
      <c r="G813" s="2">
        <f>'2 Diag Ordering list'!G781*'2 Diag Ordering list'!H781</f>
        <v>0</v>
      </c>
    </row>
    <row r="814" spans="1:7">
      <c r="A814" s="2">
        <f>'2 Diag Ordering list'!A782</f>
        <v>0</v>
      </c>
      <c r="B814" s="2">
        <f>'2 Diag Ordering list'!F782</f>
        <v>0</v>
      </c>
      <c r="C814" s="2">
        <f>'2 Diag Ordering list'!G782</f>
        <v>0</v>
      </c>
      <c r="D814" s="2">
        <f>'2 Diag Ordering list'!K782</f>
        <v>0</v>
      </c>
      <c r="E814" s="2">
        <f>'2 Diag Ordering list'!G782*'2 Diag Ordering list'!P782</f>
        <v>0</v>
      </c>
      <c r="F814" s="2">
        <f>'2 Diag Ordering list'!G782*'2 Diag Ordering list'!L782</f>
        <v>0</v>
      </c>
      <c r="G814" s="2">
        <f>'2 Diag Ordering list'!G782*'2 Diag Ordering list'!H782</f>
        <v>0</v>
      </c>
    </row>
    <row r="815" spans="1:7">
      <c r="A815" s="2">
        <f>'2 Diag Ordering list'!A783</f>
        <v>0</v>
      </c>
      <c r="B815" s="2">
        <f>'2 Diag Ordering list'!F783</f>
        <v>0</v>
      </c>
      <c r="C815" s="2">
        <f>'2 Diag Ordering list'!G783</f>
        <v>0</v>
      </c>
      <c r="D815" s="2">
        <f>'2 Diag Ordering list'!K783</f>
        <v>0</v>
      </c>
      <c r="E815" s="2">
        <f>'2 Diag Ordering list'!G783*'2 Diag Ordering list'!P783</f>
        <v>0</v>
      </c>
      <c r="F815" s="2">
        <f>'2 Diag Ordering list'!G783*'2 Diag Ordering list'!L783</f>
        <v>0</v>
      </c>
      <c r="G815" s="2">
        <f>'2 Diag Ordering list'!G783*'2 Diag Ordering list'!H783</f>
        <v>0</v>
      </c>
    </row>
    <row r="816" spans="1:7">
      <c r="A816" s="2">
        <f>'2 Diag Ordering list'!A784</f>
        <v>0</v>
      </c>
      <c r="B816" s="2">
        <f>'2 Diag Ordering list'!F784</f>
        <v>0</v>
      </c>
      <c r="C816" s="2">
        <f>'2 Diag Ordering list'!G784</f>
        <v>0</v>
      </c>
      <c r="D816" s="2">
        <f>'2 Diag Ordering list'!K784</f>
        <v>0</v>
      </c>
      <c r="E816" s="2">
        <f>'2 Diag Ordering list'!G784*'2 Diag Ordering list'!P784</f>
        <v>0</v>
      </c>
      <c r="F816" s="2">
        <f>'2 Diag Ordering list'!G784*'2 Diag Ordering list'!L784</f>
        <v>0</v>
      </c>
      <c r="G816" s="2">
        <f>'2 Diag Ordering list'!G784*'2 Diag Ordering list'!H784</f>
        <v>0</v>
      </c>
    </row>
    <row r="817" spans="1:7">
      <c r="A817" s="2">
        <f>'2 Diag Ordering list'!A785</f>
        <v>0</v>
      </c>
      <c r="B817" s="2">
        <f>'2 Diag Ordering list'!F785</f>
        <v>0</v>
      </c>
      <c r="C817" s="2">
        <f>'2 Diag Ordering list'!G785</f>
        <v>0</v>
      </c>
      <c r="D817" s="2">
        <f>'2 Diag Ordering list'!K785</f>
        <v>0</v>
      </c>
      <c r="E817" s="2">
        <f>'2 Diag Ordering list'!G785*'2 Diag Ordering list'!P785</f>
        <v>0</v>
      </c>
      <c r="F817" s="2">
        <f>'2 Diag Ordering list'!G785*'2 Diag Ordering list'!L785</f>
        <v>0</v>
      </c>
      <c r="G817" s="2">
        <f>'2 Diag Ordering list'!G785*'2 Diag Ordering list'!H785</f>
        <v>0</v>
      </c>
    </row>
    <row r="818" spans="1:7">
      <c r="A818" s="2">
        <f>'2 Diag Ordering list'!A786</f>
        <v>0</v>
      </c>
      <c r="B818" s="2">
        <f>'2 Diag Ordering list'!F786</f>
        <v>0</v>
      </c>
      <c r="C818" s="2">
        <f>'2 Diag Ordering list'!G786</f>
        <v>0</v>
      </c>
      <c r="D818" s="2">
        <f>'2 Diag Ordering list'!K786</f>
        <v>0</v>
      </c>
      <c r="E818" s="2">
        <f>'2 Diag Ordering list'!G786*'2 Diag Ordering list'!P786</f>
        <v>0</v>
      </c>
      <c r="F818" s="2">
        <f>'2 Diag Ordering list'!G786*'2 Diag Ordering list'!L786</f>
        <v>0</v>
      </c>
      <c r="G818" s="2">
        <f>'2 Diag Ordering list'!G786*'2 Diag Ordering list'!H786</f>
        <v>0</v>
      </c>
    </row>
    <row r="819" spans="1:7">
      <c r="A819" s="2">
        <f>'2 Diag Ordering list'!A787</f>
        <v>0</v>
      </c>
      <c r="B819" s="2">
        <f>'2 Diag Ordering list'!F787</f>
        <v>0</v>
      </c>
      <c r="C819" s="2">
        <f>'2 Diag Ordering list'!G787</f>
        <v>0</v>
      </c>
      <c r="D819" s="2">
        <f>'2 Diag Ordering list'!K787</f>
        <v>0</v>
      </c>
      <c r="E819" s="2">
        <f>'2 Diag Ordering list'!G787*'2 Diag Ordering list'!P787</f>
        <v>0</v>
      </c>
      <c r="F819" s="2">
        <f>'2 Diag Ordering list'!G787*'2 Diag Ordering list'!L787</f>
        <v>0</v>
      </c>
      <c r="G819" s="2">
        <f>'2 Diag Ordering list'!G787*'2 Diag Ordering list'!H787</f>
        <v>0</v>
      </c>
    </row>
    <row r="820" spans="1:7">
      <c r="A820" s="2">
        <f>'2 Diag Ordering list'!A788</f>
        <v>0</v>
      </c>
      <c r="B820" s="2">
        <f>'2 Diag Ordering list'!F788</f>
        <v>0</v>
      </c>
      <c r="C820" s="2">
        <f>'2 Diag Ordering list'!G788</f>
        <v>0</v>
      </c>
      <c r="D820" s="2">
        <f>'2 Diag Ordering list'!K788</f>
        <v>0</v>
      </c>
      <c r="E820" s="2">
        <f>'2 Diag Ordering list'!G788*'2 Diag Ordering list'!P788</f>
        <v>0</v>
      </c>
      <c r="F820" s="2">
        <f>'2 Diag Ordering list'!G788*'2 Diag Ordering list'!L788</f>
        <v>0</v>
      </c>
      <c r="G820" s="2">
        <f>'2 Diag Ordering list'!G788*'2 Diag Ordering list'!H788</f>
        <v>0</v>
      </c>
    </row>
    <row r="821" spans="1:7">
      <c r="A821" s="2">
        <f>'2 Diag Ordering list'!A789</f>
        <v>0</v>
      </c>
      <c r="B821" s="2">
        <f>'2 Diag Ordering list'!F789</f>
        <v>0</v>
      </c>
      <c r="C821" s="2">
        <f>'2 Diag Ordering list'!G789</f>
        <v>0</v>
      </c>
      <c r="D821" s="2">
        <f>'2 Diag Ordering list'!K789</f>
        <v>0</v>
      </c>
      <c r="E821" s="2">
        <f>'2 Diag Ordering list'!G789*'2 Diag Ordering list'!P789</f>
        <v>0</v>
      </c>
      <c r="F821" s="2">
        <f>'2 Diag Ordering list'!G789*'2 Diag Ordering list'!L789</f>
        <v>0</v>
      </c>
      <c r="G821" s="2">
        <f>'2 Diag Ordering list'!G789*'2 Diag Ordering list'!H789</f>
        <v>0</v>
      </c>
    </row>
    <row r="822" spans="1:7">
      <c r="A822" s="2">
        <f>'2 Diag Ordering list'!A790</f>
        <v>0</v>
      </c>
      <c r="B822" s="2">
        <f>'2 Diag Ordering list'!F790</f>
        <v>0</v>
      </c>
      <c r="C822" s="2">
        <f>'2 Diag Ordering list'!G790</f>
        <v>0</v>
      </c>
      <c r="D822" s="2">
        <f>'2 Diag Ordering list'!K790</f>
        <v>0</v>
      </c>
      <c r="E822" s="2">
        <f>'2 Diag Ordering list'!G790*'2 Diag Ordering list'!P790</f>
        <v>0</v>
      </c>
      <c r="F822" s="2">
        <f>'2 Diag Ordering list'!G790*'2 Diag Ordering list'!L790</f>
        <v>0</v>
      </c>
      <c r="G822" s="2">
        <f>'2 Diag Ordering list'!G790*'2 Diag Ordering list'!H790</f>
        <v>0</v>
      </c>
    </row>
    <row r="823" spans="1:7">
      <c r="A823" s="2">
        <f>'2 Diag Ordering list'!A791</f>
        <v>0</v>
      </c>
      <c r="B823" s="2">
        <f>'2 Diag Ordering list'!F791</f>
        <v>0</v>
      </c>
      <c r="C823" s="2">
        <f>'2 Diag Ordering list'!G791</f>
        <v>0</v>
      </c>
      <c r="D823" s="2">
        <f>'2 Diag Ordering list'!K791</f>
        <v>0</v>
      </c>
      <c r="E823" s="2">
        <f>'2 Diag Ordering list'!G791*'2 Diag Ordering list'!P791</f>
        <v>0</v>
      </c>
      <c r="F823" s="2">
        <f>'2 Diag Ordering list'!G791*'2 Diag Ordering list'!L791</f>
        <v>0</v>
      </c>
      <c r="G823" s="2">
        <f>'2 Diag Ordering list'!G791*'2 Diag Ordering list'!H791</f>
        <v>0</v>
      </c>
    </row>
    <row r="824" spans="1:7">
      <c r="A824" s="2">
        <f>'2 Diag Ordering list'!A792</f>
        <v>0</v>
      </c>
      <c r="B824" s="2">
        <f>'2 Diag Ordering list'!F792</f>
        <v>0</v>
      </c>
      <c r="C824" s="2">
        <f>'2 Diag Ordering list'!G792</f>
        <v>0</v>
      </c>
      <c r="D824" s="2">
        <f>'2 Diag Ordering list'!K792</f>
        <v>0</v>
      </c>
      <c r="E824" s="2">
        <f>'2 Diag Ordering list'!G792*'2 Diag Ordering list'!P792</f>
        <v>0</v>
      </c>
      <c r="F824" s="2">
        <f>'2 Diag Ordering list'!G792*'2 Diag Ordering list'!L792</f>
        <v>0</v>
      </c>
      <c r="G824" s="2">
        <f>'2 Diag Ordering list'!G792*'2 Diag Ordering list'!H792</f>
        <v>0</v>
      </c>
    </row>
    <row r="825" spans="1:7">
      <c r="A825" s="2">
        <f>'2 Diag Ordering list'!A793</f>
        <v>0</v>
      </c>
      <c r="B825" s="2">
        <f>'2 Diag Ordering list'!F793</f>
        <v>0</v>
      </c>
      <c r="C825" s="2">
        <f>'2 Diag Ordering list'!G793</f>
        <v>0</v>
      </c>
      <c r="D825" s="2">
        <f>'2 Diag Ordering list'!K793</f>
        <v>0</v>
      </c>
      <c r="E825" s="2">
        <f>'2 Diag Ordering list'!G793*'2 Diag Ordering list'!P793</f>
        <v>0</v>
      </c>
      <c r="F825" s="2">
        <f>'2 Diag Ordering list'!G793*'2 Diag Ordering list'!L793</f>
        <v>0</v>
      </c>
      <c r="G825" s="2">
        <f>'2 Diag Ordering list'!G793*'2 Diag Ordering list'!H793</f>
        <v>0</v>
      </c>
    </row>
    <row r="826" spans="1:7">
      <c r="A826" s="2">
        <f>'2 Diag Ordering list'!A794</f>
        <v>0</v>
      </c>
      <c r="B826" s="2">
        <f>'2 Diag Ordering list'!F794</f>
        <v>0</v>
      </c>
      <c r="C826" s="2">
        <f>'2 Diag Ordering list'!G794</f>
        <v>0</v>
      </c>
      <c r="D826" s="2">
        <f>'2 Diag Ordering list'!K794</f>
        <v>0</v>
      </c>
      <c r="E826" s="2">
        <f>'2 Diag Ordering list'!G794*'2 Diag Ordering list'!P794</f>
        <v>0</v>
      </c>
      <c r="F826" s="2">
        <f>'2 Diag Ordering list'!G794*'2 Diag Ordering list'!L794</f>
        <v>0</v>
      </c>
      <c r="G826" s="2">
        <f>'2 Diag Ordering list'!G794*'2 Diag Ordering list'!H794</f>
        <v>0</v>
      </c>
    </row>
    <row r="827" spans="1:7">
      <c r="A827" s="2">
        <f>'2 Diag Ordering list'!A795</f>
        <v>0</v>
      </c>
      <c r="B827" s="2">
        <f>'2 Diag Ordering list'!F795</f>
        <v>0</v>
      </c>
      <c r="C827" s="2">
        <f>'2 Diag Ordering list'!G795</f>
        <v>0</v>
      </c>
      <c r="D827" s="2">
        <f>'2 Diag Ordering list'!K795</f>
        <v>0</v>
      </c>
      <c r="E827" s="2">
        <f>'2 Diag Ordering list'!G795*'2 Diag Ordering list'!P795</f>
        <v>0</v>
      </c>
      <c r="F827" s="2">
        <f>'2 Diag Ordering list'!G795*'2 Diag Ordering list'!L795</f>
        <v>0</v>
      </c>
      <c r="G827" s="2">
        <f>'2 Diag Ordering list'!G795*'2 Diag Ordering list'!H795</f>
        <v>0</v>
      </c>
    </row>
    <row r="828" spans="1:7">
      <c r="A828" s="2">
        <f>'2 Diag Ordering list'!A796</f>
        <v>0</v>
      </c>
      <c r="B828" s="2">
        <f>'2 Diag Ordering list'!F796</f>
        <v>0</v>
      </c>
      <c r="C828" s="2">
        <f>'2 Diag Ordering list'!G796</f>
        <v>0</v>
      </c>
      <c r="D828" s="2">
        <f>'2 Diag Ordering list'!K796</f>
        <v>0</v>
      </c>
      <c r="E828" s="2">
        <f>'2 Diag Ordering list'!G796*'2 Diag Ordering list'!P796</f>
        <v>0</v>
      </c>
      <c r="F828" s="2">
        <f>'2 Diag Ordering list'!G796*'2 Diag Ordering list'!L796</f>
        <v>0</v>
      </c>
      <c r="G828" s="2">
        <f>'2 Diag Ordering list'!G796*'2 Diag Ordering list'!H796</f>
        <v>0</v>
      </c>
    </row>
    <row r="829" spans="1:7">
      <c r="A829" s="2">
        <f>'2 Diag Ordering list'!A797</f>
        <v>0</v>
      </c>
      <c r="B829" s="2">
        <f>'2 Diag Ordering list'!F797</f>
        <v>0</v>
      </c>
      <c r="C829" s="2">
        <f>'2 Diag Ordering list'!G797</f>
        <v>0</v>
      </c>
      <c r="D829" s="2">
        <f>'2 Diag Ordering list'!K797</f>
        <v>0</v>
      </c>
      <c r="E829" s="2">
        <f>'2 Diag Ordering list'!G797*'2 Diag Ordering list'!P797</f>
        <v>0</v>
      </c>
      <c r="F829" s="2">
        <f>'2 Diag Ordering list'!G797*'2 Diag Ordering list'!L797</f>
        <v>0</v>
      </c>
      <c r="G829" s="2">
        <f>'2 Diag Ordering list'!G797*'2 Diag Ordering list'!H797</f>
        <v>0</v>
      </c>
    </row>
    <row r="830" spans="1:7">
      <c r="A830" s="2">
        <f>'2 Diag Ordering list'!A798</f>
        <v>0</v>
      </c>
      <c r="B830" s="2">
        <f>'2 Diag Ordering list'!F798</f>
        <v>0</v>
      </c>
      <c r="C830" s="2">
        <f>'2 Diag Ordering list'!G798</f>
        <v>0</v>
      </c>
      <c r="D830" s="2">
        <f>'2 Diag Ordering list'!K798</f>
        <v>0</v>
      </c>
      <c r="E830" s="2">
        <f>'2 Diag Ordering list'!G798*'2 Diag Ordering list'!P798</f>
        <v>0</v>
      </c>
      <c r="F830" s="2">
        <f>'2 Diag Ordering list'!G798*'2 Diag Ordering list'!L798</f>
        <v>0</v>
      </c>
      <c r="G830" s="2">
        <f>'2 Diag Ordering list'!G798*'2 Diag Ordering list'!H798</f>
        <v>0</v>
      </c>
    </row>
    <row r="831" spans="1:7">
      <c r="A831" s="2">
        <f>'2 Diag Ordering list'!A799</f>
        <v>0</v>
      </c>
      <c r="B831" s="2">
        <f>'2 Diag Ordering list'!F799</f>
        <v>0</v>
      </c>
      <c r="C831" s="2">
        <f>'2 Diag Ordering list'!G799</f>
        <v>0</v>
      </c>
      <c r="D831" s="2">
        <f>'2 Diag Ordering list'!K799</f>
        <v>0</v>
      </c>
      <c r="E831" s="2">
        <f>'2 Diag Ordering list'!G799*'2 Diag Ordering list'!P799</f>
        <v>0</v>
      </c>
      <c r="F831" s="2">
        <f>'2 Diag Ordering list'!G799*'2 Diag Ordering list'!L799</f>
        <v>0</v>
      </c>
      <c r="G831" s="2">
        <f>'2 Diag Ordering list'!G799*'2 Diag Ordering list'!H799</f>
        <v>0</v>
      </c>
    </row>
    <row r="832" spans="1:7">
      <c r="A832" s="2">
        <f>'2 Diag Ordering list'!A800</f>
        <v>0</v>
      </c>
      <c r="B832" s="2">
        <f>'2 Diag Ordering list'!F800</f>
        <v>0</v>
      </c>
      <c r="C832" s="2">
        <f>'2 Diag Ordering list'!G800</f>
        <v>0</v>
      </c>
      <c r="D832" s="2">
        <f>'2 Diag Ordering list'!K800</f>
        <v>0</v>
      </c>
      <c r="E832" s="2">
        <f>'2 Diag Ordering list'!G800*'2 Diag Ordering list'!P800</f>
        <v>0</v>
      </c>
      <c r="F832" s="2">
        <f>'2 Diag Ordering list'!G800*'2 Diag Ordering list'!L800</f>
        <v>0</v>
      </c>
      <c r="G832" s="2">
        <f>'2 Diag Ordering list'!G800*'2 Diag Ordering list'!H800</f>
        <v>0</v>
      </c>
    </row>
    <row r="833" spans="1:7">
      <c r="A833" s="2">
        <f>'2 Diag Ordering list'!A801</f>
        <v>0</v>
      </c>
      <c r="B833" s="2">
        <f>'2 Diag Ordering list'!F801</f>
        <v>0</v>
      </c>
      <c r="C833" s="2">
        <f>'2 Diag Ordering list'!G801</f>
        <v>0</v>
      </c>
      <c r="D833" s="2">
        <f>'2 Diag Ordering list'!K801</f>
        <v>0</v>
      </c>
      <c r="E833" s="2">
        <f>'2 Diag Ordering list'!G801*'2 Diag Ordering list'!P801</f>
        <v>0</v>
      </c>
      <c r="F833" s="2">
        <f>'2 Diag Ordering list'!G801*'2 Diag Ordering list'!L801</f>
        <v>0</v>
      </c>
      <c r="G833" s="2">
        <f>'2 Diag Ordering list'!G801*'2 Diag Ordering list'!H801</f>
        <v>0</v>
      </c>
    </row>
    <row r="834" spans="1:7">
      <c r="A834" s="2">
        <f>'2 Diag Ordering list'!A802</f>
        <v>0</v>
      </c>
      <c r="B834" s="2">
        <f>'2 Diag Ordering list'!F802</f>
        <v>0</v>
      </c>
      <c r="C834" s="2">
        <f>'2 Diag Ordering list'!G802</f>
        <v>0</v>
      </c>
      <c r="D834" s="2">
        <f>'2 Diag Ordering list'!K802</f>
        <v>0</v>
      </c>
      <c r="E834" s="2">
        <f>'2 Diag Ordering list'!G802*'2 Diag Ordering list'!P802</f>
        <v>0</v>
      </c>
      <c r="F834" s="2">
        <f>'2 Diag Ordering list'!G802*'2 Diag Ordering list'!L802</f>
        <v>0</v>
      </c>
      <c r="G834" s="2">
        <f>'2 Diag Ordering list'!G802*'2 Diag Ordering list'!H802</f>
        <v>0</v>
      </c>
    </row>
    <row r="835" spans="1:7">
      <c r="A835" s="2">
        <f>'2 Diag Ordering list'!A803</f>
        <v>0</v>
      </c>
      <c r="B835" s="2">
        <f>'2 Diag Ordering list'!F803</f>
        <v>0</v>
      </c>
      <c r="C835" s="2">
        <f>'2 Diag Ordering list'!G803</f>
        <v>0</v>
      </c>
      <c r="D835" s="2">
        <f>'2 Diag Ordering list'!K803</f>
        <v>0</v>
      </c>
      <c r="E835" s="2">
        <f>'2 Diag Ordering list'!G803*'2 Diag Ordering list'!P803</f>
        <v>0</v>
      </c>
      <c r="F835" s="2">
        <f>'2 Diag Ordering list'!G803*'2 Diag Ordering list'!L803</f>
        <v>0</v>
      </c>
      <c r="G835" s="2">
        <f>'2 Diag Ordering list'!G803*'2 Diag Ordering list'!H803</f>
        <v>0</v>
      </c>
    </row>
    <row r="836" spans="1:7">
      <c r="A836" s="2">
        <f>'2 Diag Ordering list'!A804</f>
        <v>0</v>
      </c>
      <c r="B836" s="2">
        <f>'2 Diag Ordering list'!F804</f>
        <v>0</v>
      </c>
      <c r="C836" s="2">
        <f>'2 Diag Ordering list'!G804</f>
        <v>0</v>
      </c>
      <c r="D836" s="2">
        <f>'2 Diag Ordering list'!K804</f>
        <v>0</v>
      </c>
      <c r="E836" s="2">
        <f>'2 Diag Ordering list'!G804*'2 Diag Ordering list'!P804</f>
        <v>0</v>
      </c>
      <c r="F836" s="2">
        <f>'2 Diag Ordering list'!G804*'2 Diag Ordering list'!L804</f>
        <v>0</v>
      </c>
      <c r="G836" s="2">
        <f>'2 Diag Ordering list'!G804*'2 Diag Ordering list'!H804</f>
        <v>0</v>
      </c>
    </row>
    <row r="837" spans="1:7">
      <c r="A837" s="2">
        <f>'2 Diag Ordering list'!A805</f>
        <v>0</v>
      </c>
      <c r="B837" s="2">
        <f>'2 Diag Ordering list'!F805</f>
        <v>0</v>
      </c>
      <c r="C837" s="2">
        <f>'2 Diag Ordering list'!G805</f>
        <v>0</v>
      </c>
      <c r="D837" s="2">
        <f>'2 Diag Ordering list'!K805</f>
        <v>0</v>
      </c>
      <c r="E837" s="2">
        <f>'2 Diag Ordering list'!G805*'2 Diag Ordering list'!P805</f>
        <v>0</v>
      </c>
      <c r="F837" s="2">
        <f>'2 Diag Ordering list'!G805*'2 Diag Ordering list'!L805</f>
        <v>0</v>
      </c>
      <c r="G837" s="2">
        <f>'2 Diag Ordering list'!G805*'2 Diag Ordering list'!H805</f>
        <v>0</v>
      </c>
    </row>
    <row r="838" spans="1:7">
      <c r="A838" s="2">
        <f>'2 Diag Ordering list'!A806</f>
        <v>0</v>
      </c>
      <c r="B838" s="2">
        <f>'2 Diag Ordering list'!F806</f>
        <v>0</v>
      </c>
      <c r="C838" s="2">
        <f>'2 Diag Ordering list'!G806</f>
        <v>0</v>
      </c>
      <c r="D838" s="2">
        <f>'2 Diag Ordering list'!K806</f>
        <v>0</v>
      </c>
      <c r="E838" s="2">
        <f>'2 Diag Ordering list'!G806*'2 Diag Ordering list'!P806</f>
        <v>0</v>
      </c>
      <c r="F838" s="2">
        <f>'2 Diag Ordering list'!G806*'2 Diag Ordering list'!L806</f>
        <v>0</v>
      </c>
      <c r="G838" s="2">
        <f>'2 Diag Ordering list'!G806*'2 Diag Ordering list'!H806</f>
        <v>0</v>
      </c>
    </row>
    <row r="839" spans="1:7">
      <c r="A839" s="2">
        <f>'2 Diag Ordering list'!A807</f>
        <v>0</v>
      </c>
      <c r="B839" s="2">
        <f>'2 Diag Ordering list'!F807</f>
        <v>0</v>
      </c>
      <c r="C839" s="2">
        <f>'2 Diag Ordering list'!G807</f>
        <v>0</v>
      </c>
      <c r="D839" s="2">
        <f>'2 Diag Ordering list'!K807</f>
        <v>0</v>
      </c>
      <c r="E839" s="2">
        <f>'2 Diag Ordering list'!G807*'2 Diag Ordering list'!P807</f>
        <v>0</v>
      </c>
      <c r="F839" s="2">
        <f>'2 Diag Ordering list'!G807*'2 Diag Ordering list'!L807</f>
        <v>0</v>
      </c>
      <c r="G839" s="2">
        <f>'2 Diag Ordering list'!G807*'2 Diag Ordering list'!H807</f>
        <v>0</v>
      </c>
    </row>
    <row r="840" spans="1:7">
      <c r="A840" s="2">
        <f>'2 Diag Ordering list'!A808</f>
        <v>0</v>
      </c>
      <c r="B840" s="2">
        <f>'2 Diag Ordering list'!F808</f>
        <v>0</v>
      </c>
      <c r="C840" s="2">
        <f>'2 Diag Ordering list'!G808</f>
        <v>0</v>
      </c>
      <c r="D840" s="2">
        <f>'2 Diag Ordering list'!K808</f>
        <v>0</v>
      </c>
      <c r="E840" s="2">
        <f>'2 Diag Ordering list'!G808*'2 Diag Ordering list'!P808</f>
        <v>0</v>
      </c>
      <c r="F840" s="2">
        <f>'2 Diag Ordering list'!G808*'2 Diag Ordering list'!L808</f>
        <v>0</v>
      </c>
      <c r="G840" s="2">
        <f>'2 Diag Ordering list'!G808*'2 Diag Ordering list'!H808</f>
        <v>0</v>
      </c>
    </row>
    <row r="841" spans="1:7">
      <c r="A841" s="2">
        <f>'2 Diag Ordering list'!A809</f>
        <v>0</v>
      </c>
      <c r="B841" s="2">
        <f>'2 Diag Ordering list'!F809</f>
        <v>0</v>
      </c>
      <c r="C841" s="2">
        <f>'2 Diag Ordering list'!G809</f>
        <v>0</v>
      </c>
      <c r="D841" s="2">
        <f>'2 Diag Ordering list'!K809</f>
        <v>0</v>
      </c>
      <c r="E841" s="2">
        <f>'2 Diag Ordering list'!G809*'2 Diag Ordering list'!P809</f>
        <v>0</v>
      </c>
      <c r="F841" s="2">
        <f>'2 Diag Ordering list'!G809*'2 Diag Ordering list'!L809</f>
        <v>0</v>
      </c>
      <c r="G841" s="2">
        <f>'2 Diag Ordering list'!G809*'2 Diag Ordering list'!H809</f>
        <v>0</v>
      </c>
    </row>
    <row r="842" spans="1:7">
      <c r="A842" s="2">
        <f>'2 Diag Ordering list'!A810</f>
        <v>0</v>
      </c>
      <c r="B842" s="2">
        <f>'2 Diag Ordering list'!F810</f>
        <v>0</v>
      </c>
      <c r="C842" s="2">
        <f>'2 Diag Ordering list'!G810</f>
        <v>0</v>
      </c>
      <c r="D842" s="2">
        <f>'2 Diag Ordering list'!K810</f>
        <v>0</v>
      </c>
      <c r="E842" s="2">
        <f>'2 Diag Ordering list'!G810*'2 Diag Ordering list'!P810</f>
        <v>0</v>
      </c>
      <c r="F842" s="2">
        <f>'2 Diag Ordering list'!G810*'2 Diag Ordering list'!L810</f>
        <v>0</v>
      </c>
      <c r="G842" s="2">
        <f>'2 Diag Ordering list'!G810*'2 Diag Ordering list'!H810</f>
        <v>0</v>
      </c>
    </row>
    <row r="843" spans="1:7">
      <c r="A843" s="2">
        <f>'2 Diag Ordering list'!A811</f>
        <v>0</v>
      </c>
      <c r="B843" s="2">
        <f>'2 Diag Ordering list'!F811</f>
        <v>0</v>
      </c>
      <c r="C843" s="2">
        <f>'2 Diag Ordering list'!G811</f>
        <v>0</v>
      </c>
      <c r="D843" s="2">
        <f>'2 Diag Ordering list'!K811</f>
        <v>0</v>
      </c>
      <c r="E843" s="2">
        <f>'2 Diag Ordering list'!G811*'2 Diag Ordering list'!P811</f>
        <v>0</v>
      </c>
      <c r="F843" s="2">
        <f>'2 Diag Ordering list'!G811*'2 Diag Ordering list'!L811</f>
        <v>0</v>
      </c>
      <c r="G843" s="2">
        <f>'2 Diag Ordering list'!G811*'2 Diag Ordering list'!H811</f>
        <v>0</v>
      </c>
    </row>
    <row r="844" spans="1:7">
      <c r="A844" s="2">
        <f>'2 Diag Ordering list'!A812</f>
        <v>0</v>
      </c>
      <c r="B844" s="2">
        <f>'2 Diag Ordering list'!F812</f>
        <v>0</v>
      </c>
      <c r="C844" s="2">
        <f>'2 Diag Ordering list'!G812</f>
        <v>0</v>
      </c>
      <c r="D844" s="2">
        <f>'2 Diag Ordering list'!K812</f>
        <v>0</v>
      </c>
      <c r="E844" s="2">
        <f>'2 Diag Ordering list'!G812*'2 Diag Ordering list'!P812</f>
        <v>0</v>
      </c>
      <c r="F844" s="2">
        <f>'2 Diag Ordering list'!G812*'2 Diag Ordering list'!L812</f>
        <v>0</v>
      </c>
      <c r="G844" s="2">
        <f>'2 Diag Ordering list'!G812*'2 Diag Ordering list'!H812</f>
        <v>0</v>
      </c>
    </row>
    <row r="845" spans="1:7">
      <c r="A845" s="2">
        <f>'2 Diag Ordering list'!A813</f>
        <v>0</v>
      </c>
      <c r="B845" s="2">
        <f>'2 Diag Ordering list'!F813</f>
        <v>0</v>
      </c>
      <c r="C845" s="2">
        <f>'2 Diag Ordering list'!G813</f>
        <v>0</v>
      </c>
      <c r="D845" s="2">
        <f>'2 Diag Ordering list'!K813</f>
        <v>0</v>
      </c>
      <c r="E845" s="2">
        <f>'2 Diag Ordering list'!G813*'2 Diag Ordering list'!P813</f>
        <v>0</v>
      </c>
      <c r="F845" s="2">
        <f>'2 Diag Ordering list'!G813*'2 Diag Ordering list'!L813</f>
        <v>0</v>
      </c>
      <c r="G845" s="2">
        <f>'2 Diag Ordering list'!G813*'2 Diag Ordering list'!H813</f>
        <v>0</v>
      </c>
    </row>
    <row r="846" spans="1:7">
      <c r="A846" s="2">
        <f>'2 Diag Ordering list'!A814</f>
        <v>0</v>
      </c>
      <c r="B846" s="2">
        <f>'2 Diag Ordering list'!F814</f>
        <v>0</v>
      </c>
      <c r="C846" s="2">
        <f>'2 Diag Ordering list'!G814</f>
        <v>0</v>
      </c>
      <c r="D846" s="2">
        <f>'2 Diag Ordering list'!K814</f>
        <v>0</v>
      </c>
      <c r="E846" s="2">
        <f>'2 Diag Ordering list'!G814*'2 Diag Ordering list'!P814</f>
        <v>0</v>
      </c>
      <c r="F846" s="2">
        <f>'2 Diag Ordering list'!G814*'2 Diag Ordering list'!L814</f>
        <v>0</v>
      </c>
      <c r="G846" s="2">
        <f>'2 Diag Ordering list'!G814*'2 Diag Ordering list'!H814</f>
        <v>0</v>
      </c>
    </row>
    <row r="847" spans="1:7">
      <c r="A847" s="2">
        <f>'2 Diag Ordering list'!A815</f>
        <v>0</v>
      </c>
      <c r="B847" s="2">
        <f>'2 Diag Ordering list'!F815</f>
        <v>0</v>
      </c>
      <c r="C847" s="2">
        <f>'2 Diag Ordering list'!G815</f>
        <v>0</v>
      </c>
      <c r="D847" s="2">
        <f>'2 Diag Ordering list'!K815</f>
        <v>0</v>
      </c>
      <c r="E847" s="2">
        <f>'2 Diag Ordering list'!G815*'2 Diag Ordering list'!P815</f>
        <v>0</v>
      </c>
      <c r="F847" s="2">
        <f>'2 Diag Ordering list'!G815*'2 Diag Ordering list'!L815</f>
        <v>0</v>
      </c>
      <c r="G847" s="2">
        <f>'2 Diag Ordering list'!G815*'2 Diag Ordering list'!H815</f>
        <v>0</v>
      </c>
    </row>
    <row r="848" spans="1:7">
      <c r="A848" s="2">
        <f>'2 Diag Ordering list'!A816</f>
        <v>0</v>
      </c>
      <c r="B848" s="2">
        <f>'2 Diag Ordering list'!F816</f>
        <v>0</v>
      </c>
      <c r="C848" s="2">
        <f>'2 Diag Ordering list'!G816</f>
        <v>0</v>
      </c>
      <c r="D848" s="2">
        <f>'2 Diag Ordering list'!K816</f>
        <v>0</v>
      </c>
      <c r="E848" s="2">
        <f>'2 Diag Ordering list'!G816*'2 Diag Ordering list'!P816</f>
        <v>0</v>
      </c>
      <c r="F848" s="2">
        <f>'2 Diag Ordering list'!G816*'2 Diag Ordering list'!L816</f>
        <v>0</v>
      </c>
      <c r="G848" s="2">
        <f>'2 Diag Ordering list'!G816*'2 Diag Ordering list'!H816</f>
        <v>0</v>
      </c>
    </row>
    <row r="849" spans="1:7">
      <c r="A849" s="2">
        <f>'2 Diag Ordering list'!A817</f>
        <v>0</v>
      </c>
      <c r="B849" s="2">
        <f>'2 Diag Ordering list'!F817</f>
        <v>0</v>
      </c>
      <c r="C849" s="2">
        <f>'2 Diag Ordering list'!G817</f>
        <v>0</v>
      </c>
      <c r="D849" s="2">
        <f>'2 Diag Ordering list'!K817</f>
        <v>0</v>
      </c>
      <c r="E849" s="2">
        <f>'2 Diag Ordering list'!G817*'2 Diag Ordering list'!P817</f>
        <v>0</v>
      </c>
      <c r="F849" s="2">
        <f>'2 Diag Ordering list'!G817*'2 Diag Ordering list'!L817</f>
        <v>0</v>
      </c>
      <c r="G849" s="2">
        <f>'2 Diag Ordering list'!G817*'2 Diag Ordering list'!H817</f>
        <v>0</v>
      </c>
    </row>
    <row r="850" spans="1:7">
      <c r="A850" s="2">
        <f>'2 Diag Ordering list'!A818</f>
        <v>0</v>
      </c>
      <c r="B850" s="2">
        <f>'2 Diag Ordering list'!F818</f>
        <v>0</v>
      </c>
      <c r="C850" s="2">
        <f>'2 Diag Ordering list'!G818</f>
        <v>0</v>
      </c>
      <c r="D850" s="2">
        <f>'2 Diag Ordering list'!K818</f>
        <v>0</v>
      </c>
      <c r="E850" s="2">
        <f>'2 Diag Ordering list'!G818*'2 Diag Ordering list'!P818</f>
        <v>0</v>
      </c>
      <c r="F850" s="2">
        <f>'2 Diag Ordering list'!G818*'2 Diag Ordering list'!L818</f>
        <v>0</v>
      </c>
      <c r="G850" s="2">
        <f>'2 Diag Ordering list'!G818*'2 Diag Ordering list'!H818</f>
        <v>0</v>
      </c>
    </row>
    <row r="851" spans="1:7">
      <c r="A851" s="2">
        <f>'2 Diag Ordering list'!A819</f>
        <v>0</v>
      </c>
      <c r="B851" s="2">
        <f>'2 Diag Ordering list'!F819</f>
        <v>0</v>
      </c>
      <c r="C851" s="2">
        <f>'2 Diag Ordering list'!G819</f>
        <v>0</v>
      </c>
      <c r="D851" s="2">
        <f>'2 Diag Ordering list'!K819</f>
        <v>0</v>
      </c>
      <c r="E851" s="2">
        <f>'2 Diag Ordering list'!G819*'2 Diag Ordering list'!P819</f>
        <v>0</v>
      </c>
      <c r="F851" s="2">
        <f>'2 Diag Ordering list'!G819*'2 Diag Ordering list'!L819</f>
        <v>0</v>
      </c>
      <c r="G851" s="2">
        <f>'2 Diag Ordering list'!G819*'2 Diag Ordering list'!H819</f>
        <v>0</v>
      </c>
    </row>
    <row r="852" spans="1:7">
      <c r="A852" s="2">
        <f>'2 Diag Ordering list'!A820</f>
        <v>0</v>
      </c>
      <c r="B852" s="2">
        <f>'2 Diag Ordering list'!F820</f>
        <v>0</v>
      </c>
      <c r="C852" s="2">
        <f>'2 Diag Ordering list'!G820</f>
        <v>0</v>
      </c>
      <c r="D852" s="2">
        <f>'2 Diag Ordering list'!K820</f>
        <v>0</v>
      </c>
      <c r="E852" s="2">
        <f>'2 Diag Ordering list'!G820*'2 Diag Ordering list'!P820</f>
        <v>0</v>
      </c>
      <c r="F852" s="2">
        <f>'2 Diag Ordering list'!G820*'2 Diag Ordering list'!L820</f>
        <v>0</v>
      </c>
      <c r="G852" s="2">
        <f>'2 Diag Ordering list'!G820*'2 Diag Ordering list'!H820</f>
        <v>0</v>
      </c>
    </row>
    <row r="853" spans="1:7">
      <c r="A853" s="2">
        <f>'2 Diag Ordering list'!A821</f>
        <v>0</v>
      </c>
      <c r="B853" s="2">
        <f>'2 Diag Ordering list'!F821</f>
        <v>0</v>
      </c>
      <c r="C853" s="2">
        <f>'2 Diag Ordering list'!G821</f>
        <v>0</v>
      </c>
      <c r="D853" s="2">
        <f>'2 Diag Ordering list'!K821</f>
        <v>0</v>
      </c>
      <c r="E853" s="2">
        <f>'2 Diag Ordering list'!G821*'2 Diag Ordering list'!P821</f>
        <v>0</v>
      </c>
      <c r="F853" s="2">
        <f>'2 Diag Ordering list'!G821*'2 Diag Ordering list'!L821</f>
        <v>0</v>
      </c>
      <c r="G853" s="2">
        <f>'2 Diag Ordering list'!G821*'2 Diag Ordering list'!H821</f>
        <v>0</v>
      </c>
    </row>
    <row r="854" spans="1:7">
      <c r="A854" s="2">
        <f>'2 Diag Ordering list'!A822</f>
        <v>0</v>
      </c>
      <c r="B854" s="2">
        <f>'2 Diag Ordering list'!F822</f>
        <v>0</v>
      </c>
      <c r="C854" s="2">
        <f>'2 Diag Ordering list'!G822</f>
        <v>0</v>
      </c>
      <c r="D854" s="2">
        <f>'2 Diag Ordering list'!K822</f>
        <v>0</v>
      </c>
      <c r="E854" s="2">
        <f>'2 Diag Ordering list'!G822*'2 Diag Ordering list'!P822</f>
        <v>0</v>
      </c>
      <c r="F854" s="2">
        <f>'2 Diag Ordering list'!G822*'2 Diag Ordering list'!L822</f>
        <v>0</v>
      </c>
      <c r="G854" s="2">
        <f>'2 Diag Ordering list'!G822*'2 Diag Ordering list'!H822</f>
        <v>0</v>
      </c>
    </row>
    <row r="855" spans="1:7">
      <c r="A855" s="2">
        <f>'2 Diag Ordering list'!A823</f>
        <v>0</v>
      </c>
      <c r="B855" s="2">
        <f>'2 Diag Ordering list'!F823</f>
        <v>0</v>
      </c>
      <c r="C855" s="2">
        <f>'2 Diag Ordering list'!G823</f>
        <v>0</v>
      </c>
      <c r="D855" s="2">
        <f>'2 Diag Ordering list'!K823</f>
        <v>0</v>
      </c>
      <c r="E855" s="2">
        <f>'2 Diag Ordering list'!G823*'2 Diag Ordering list'!P823</f>
        <v>0</v>
      </c>
      <c r="F855" s="2">
        <f>'2 Diag Ordering list'!G823*'2 Diag Ordering list'!L823</f>
        <v>0</v>
      </c>
      <c r="G855" s="2">
        <f>'2 Diag Ordering list'!G823*'2 Diag Ordering list'!H823</f>
        <v>0</v>
      </c>
    </row>
    <row r="856" spans="1:7">
      <c r="A856" s="2">
        <f>'2 Diag Ordering list'!A824</f>
        <v>0</v>
      </c>
      <c r="B856" s="2">
        <f>'2 Diag Ordering list'!F824</f>
        <v>0</v>
      </c>
      <c r="C856" s="2">
        <f>'2 Diag Ordering list'!G824</f>
        <v>0</v>
      </c>
      <c r="D856" s="2">
        <f>'2 Diag Ordering list'!K824</f>
        <v>0</v>
      </c>
      <c r="E856" s="2">
        <f>'2 Diag Ordering list'!G824*'2 Diag Ordering list'!P824</f>
        <v>0</v>
      </c>
      <c r="F856" s="2">
        <f>'2 Diag Ordering list'!G824*'2 Diag Ordering list'!L824</f>
        <v>0</v>
      </c>
      <c r="G856" s="2">
        <f>'2 Diag Ordering list'!G824*'2 Diag Ordering list'!H824</f>
        <v>0</v>
      </c>
    </row>
    <row r="857" spans="1:7">
      <c r="A857" s="2">
        <f>'2 Diag Ordering list'!A825</f>
        <v>0</v>
      </c>
      <c r="B857" s="2">
        <f>'2 Diag Ordering list'!F825</f>
        <v>0</v>
      </c>
      <c r="C857" s="2">
        <f>'2 Diag Ordering list'!G825</f>
        <v>0</v>
      </c>
      <c r="D857" s="2">
        <f>'2 Diag Ordering list'!K825</f>
        <v>0</v>
      </c>
      <c r="E857" s="2">
        <f>'2 Diag Ordering list'!G825*'2 Diag Ordering list'!P825</f>
        <v>0</v>
      </c>
      <c r="F857" s="2">
        <f>'2 Diag Ordering list'!G825*'2 Diag Ordering list'!L825</f>
        <v>0</v>
      </c>
      <c r="G857" s="2">
        <f>'2 Diag Ordering list'!G825*'2 Diag Ordering list'!H825</f>
        <v>0</v>
      </c>
    </row>
    <row r="858" spans="1:7">
      <c r="A858" s="2">
        <f>'2 Diag Ordering list'!A826</f>
        <v>0</v>
      </c>
      <c r="B858" s="2">
        <f>'2 Diag Ordering list'!F826</f>
        <v>0</v>
      </c>
      <c r="C858" s="2">
        <f>'2 Diag Ordering list'!G826</f>
        <v>0</v>
      </c>
      <c r="D858" s="2">
        <f>'2 Diag Ordering list'!K826</f>
        <v>0</v>
      </c>
      <c r="E858" s="2">
        <f>'2 Diag Ordering list'!G826*'2 Diag Ordering list'!P826</f>
        <v>0</v>
      </c>
      <c r="F858" s="2">
        <f>'2 Diag Ordering list'!G826*'2 Diag Ordering list'!L826</f>
        <v>0</v>
      </c>
      <c r="G858" s="2">
        <f>'2 Diag Ordering list'!G826*'2 Diag Ordering list'!H826</f>
        <v>0</v>
      </c>
    </row>
    <row r="859" spans="1:7">
      <c r="A859" s="2">
        <f>'2 Diag Ordering list'!A827</f>
        <v>0</v>
      </c>
      <c r="B859" s="2">
        <f>'2 Diag Ordering list'!F827</f>
        <v>0</v>
      </c>
      <c r="C859" s="2">
        <f>'2 Diag Ordering list'!G827</f>
        <v>0</v>
      </c>
      <c r="D859" s="2">
        <f>'2 Diag Ordering list'!K827</f>
        <v>0</v>
      </c>
      <c r="E859" s="2">
        <f>'2 Diag Ordering list'!G827*'2 Diag Ordering list'!P827</f>
        <v>0</v>
      </c>
      <c r="F859" s="2">
        <f>'2 Diag Ordering list'!G827*'2 Diag Ordering list'!L827</f>
        <v>0</v>
      </c>
      <c r="G859" s="2">
        <f>'2 Diag Ordering list'!G827*'2 Diag Ordering list'!H827</f>
        <v>0</v>
      </c>
    </row>
    <row r="860" spans="1:7">
      <c r="A860" s="2">
        <f>'2 Diag Ordering list'!A828</f>
        <v>0</v>
      </c>
      <c r="B860" s="2">
        <f>'2 Diag Ordering list'!F828</f>
        <v>0</v>
      </c>
      <c r="C860" s="2">
        <f>'2 Diag Ordering list'!G828</f>
        <v>0</v>
      </c>
      <c r="D860" s="2">
        <f>'2 Diag Ordering list'!K828</f>
        <v>0</v>
      </c>
      <c r="E860" s="2">
        <f>'2 Diag Ordering list'!G828*'2 Diag Ordering list'!P828</f>
        <v>0</v>
      </c>
      <c r="F860" s="2">
        <f>'2 Diag Ordering list'!G828*'2 Diag Ordering list'!L828</f>
        <v>0</v>
      </c>
      <c r="G860" s="2">
        <f>'2 Diag Ordering list'!G828*'2 Diag Ordering list'!H828</f>
        <v>0</v>
      </c>
    </row>
    <row r="861" spans="1:7">
      <c r="A861" s="2">
        <f>'2 Diag Ordering list'!A829</f>
        <v>0</v>
      </c>
      <c r="B861" s="2">
        <f>'2 Diag Ordering list'!F829</f>
        <v>0</v>
      </c>
      <c r="C861" s="2">
        <f>'2 Diag Ordering list'!G829</f>
        <v>0</v>
      </c>
      <c r="D861" s="2">
        <f>'2 Diag Ordering list'!K829</f>
        <v>0</v>
      </c>
      <c r="E861" s="2">
        <f>'2 Diag Ordering list'!G829*'2 Diag Ordering list'!P829</f>
        <v>0</v>
      </c>
      <c r="F861" s="2">
        <f>'2 Diag Ordering list'!G829*'2 Diag Ordering list'!L829</f>
        <v>0</v>
      </c>
      <c r="G861" s="2">
        <f>'2 Diag Ordering list'!G829*'2 Diag Ordering list'!H829</f>
        <v>0</v>
      </c>
    </row>
    <row r="862" spans="1:7">
      <c r="A862" s="2">
        <f>'2 Diag Ordering list'!A830</f>
        <v>0</v>
      </c>
      <c r="B862" s="2">
        <f>'2 Diag Ordering list'!F830</f>
        <v>0</v>
      </c>
      <c r="C862" s="2">
        <f>'2 Diag Ordering list'!G830</f>
        <v>0</v>
      </c>
      <c r="D862" s="2">
        <f>'2 Diag Ordering list'!K830</f>
        <v>0</v>
      </c>
      <c r="E862" s="2">
        <f>'2 Diag Ordering list'!G830*'2 Diag Ordering list'!P830</f>
        <v>0</v>
      </c>
      <c r="F862" s="2">
        <f>'2 Diag Ordering list'!G830*'2 Diag Ordering list'!L830</f>
        <v>0</v>
      </c>
      <c r="G862" s="2">
        <f>'2 Diag Ordering list'!G830*'2 Diag Ordering list'!H830</f>
        <v>0</v>
      </c>
    </row>
    <row r="863" spans="1:7">
      <c r="A863" s="2">
        <f>'2 Diag Ordering list'!A831</f>
        <v>0</v>
      </c>
      <c r="B863" s="2">
        <f>'2 Diag Ordering list'!F831</f>
        <v>0</v>
      </c>
      <c r="C863" s="2">
        <f>'2 Diag Ordering list'!G831</f>
        <v>0</v>
      </c>
      <c r="D863" s="2">
        <f>'2 Diag Ordering list'!K831</f>
        <v>0</v>
      </c>
      <c r="E863" s="2">
        <f>'2 Diag Ordering list'!G831*'2 Diag Ordering list'!P831</f>
        <v>0</v>
      </c>
      <c r="F863" s="2">
        <f>'2 Diag Ordering list'!G831*'2 Diag Ordering list'!L831</f>
        <v>0</v>
      </c>
      <c r="G863" s="2">
        <f>'2 Diag Ordering list'!G831*'2 Diag Ordering list'!H831</f>
        <v>0</v>
      </c>
    </row>
    <row r="864" spans="1:7">
      <c r="A864" s="2">
        <f>'2 Diag Ordering list'!A832</f>
        <v>0</v>
      </c>
      <c r="B864" s="2">
        <f>'2 Diag Ordering list'!F832</f>
        <v>0</v>
      </c>
      <c r="C864" s="2">
        <f>'2 Diag Ordering list'!G832</f>
        <v>0</v>
      </c>
      <c r="D864" s="2">
        <f>'2 Diag Ordering list'!K832</f>
        <v>0</v>
      </c>
      <c r="E864" s="2">
        <f>'2 Diag Ordering list'!G832*'2 Diag Ordering list'!P832</f>
        <v>0</v>
      </c>
      <c r="F864" s="2">
        <f>'2 Diag Ordering list'!G832*'2 Diag Ordering list'!L832</f>
        <v>0</v>
      </c>
      <c r="G864" s="2">
        <f>'2 Diag Ordering list'!G832*'2 Diag Ordering list'!H832</f>
        <v>0</v>
      </c>
    </row>
    <row r="865" spans="1:7">
      <c r="A865" s="2">
        <f>'2 Diag Ordering list'!A833</f>
        <v>0</v>
      </c>
      <c r="B865" s="2">
        <f>'2 Diag Ordering list'!F833</f>
        <v>0</v>
      </c>
      <c r="C865" s="2">
        <f>'2 Diag Ordering list'!G833</f>
        <v>0</v>
      </c>
      <c r="D865" s="2">
        <f>'2 Diag Ordering list'!K833</f>
        <v>0</v>
      </c>
      <c r="E865" s="2">
        <f>'2 Diag Ordering list'!G833*'2 Diag Ordering list'!P833</f>
        <v>0</v>
      </c>
      <c r="F865" s="2">
        <f>'2 Diag Ordering list'!G833*'2 Diag Ordering list'!L833</f>
        <v>0</v>
      </c>
      <c r="G865" s="2">
        <f>'2 Diag Ordering list'!G833*'2 Diag Ordering list'!H833</f>
        <v>0</v>
      </c>
    </row>
    <row r="866" spans="1:7">
      <c r="A866" s="2">
        <f>'2 Diag Ordering list'!A834</f>
        <v>0</v>
      </c>
      <c r="B866" s="2">
        <f>'2 Diag Ordering list'!F834</f>
        <v>0</v>
      </c>
      <c r="C866" s="2">
        <f>'2 Diag Ordering list'!G834</f>
        <v>0</v>
      </c>
      <c r="D866" s="2">
        <f>'2 Diag Ordering list'!K834</f>
        <v>0</v>
      </c>
      <c r="E866" s="2">
        <f>'2 Diag Ordering list'!G834*'2 Diag Ordering list'!P834</f>
        <v>0</v>
      </c>
      <c r="F866" s="2">
        <f>'2 Diag Ordering list'!G834*'2 Diag Ordering list'!L834</f>
        <v>0</v>
      </c>
      <c r="G866" s="2">
        <f>'2 Diag Ordering list'!G834*'2 Diag Ordering list'!H834</f>
        <v>0</v>
      </c>
    </row>
    <row r="867" spans="1:7">
      <c r="A867" s="2">
        <f>'2 Diag Ordering list'!A835</f>
        <v>0</v>
      </c>
      <c r="B867" s="2">
        <f>'2 Diag Ordering list'!F835</f>
        <v>0</v>
      </c>
      <c r="C867" s="2">
        <f>'2 Diag Ordering list'!G835</f>
        <v>0</v>
      </c>
      <c r="D867" s="2">
        <f>'2 Diag Ordering list'!K835</f>
        <v>0</v>
      </c>
      <c r="E867" s="2">
        <f>'2 Diag Ordering list'!G835*'2 Diag Ordering list'!P835</f>
        <v>0</v>
      </c>
      <c r="F867" s="2">
        <f>'2 Diag Ordering list'!G835*'2 Diag Ordering list'!L835</f>
        <v>0</v>
      </c>
      <c r="G867" s="2">
        <f>'2 Diag Ordering list'!G835*'2 Diag Ordering list'!H835</f>
        <v>0</v>
      </c>
    </row>
    <row r="868" spans="1:7">
      <c r="A868" s="2">
        <f>'2 Diag Ordering list'!A836</f>
        <v>0</v>
      </c>
      <c r="B868" s="2">
        <f>'2 Diag Ordering list'!F836</f>
        <v>0</v>
      </c>
      <c r="C868" s="2">
        <f>'2 Diag Ordering list'!G836</f>
        <v>0</v>
      </c>
      <c r="D868" s="2">
        <f>'2 Diag Ordering list'!K836</f>
        <v>0</v>
      </c>
      <c r="E868" s="2">
        <f>'2 Diag Ordering list'!G836*'2 Diag Ordering list'!P836</f>
        <v>0</v>
      </c>
      <c r="F868" s="2">
        <f>'2 Diag Ordering list'!G836*'2 Diag Ordering list'!L836</f>
        <v>0</v>
      </c>
      <c r="G868" s="2">
        <f>'2 Diag Ordering list'!G836*'2 Diag Ordering list'!H836</f>
        <v>0</v>
      </c>
    </row>
    <row r="869" spans="1:7">
      <c r="A869" s="2">
        <f>'2 Diag Ordering list'!A837</f>
        <v>0</v>
      </c>
      <c r="B869" s="2">
        <f>'2 Diag Ordering list'!F837</f>
        <v>0</v>
      </c>
      <c r="C869" s="2">
        <f>'2 Diag Ordering list'!G837</f>
        <v>0</v>
      </c>
      <c r="D869" s="2">
        <f>'2 Diag Ordering list'!K837</f>
        <v>0</v>
      </c>
      <c r="E869" s="2">
        <f>'2 Diag Ordering list'!G837*'2 Diag Ordering list'!P837</f>
        <v>0</v>
      </c>
      <c r="F869" s="2">
        <f>'2 Diag Ordering list'!G837*'2 Diag Ordering list'!L837</f>
        <v>0</v>
      </c>
      <c r="G869" s="2">
        <f>'2 Diag Ordering list'!G837*'2 Diag Ordering list'!H837</f>
        <v>0</v>
      </c>
    </row>
    <row r="870" spans="1:7">
      <c r="A870" s="2">
        <f>'2 Diag Ordering list'!A838</f>
        <v>0</v>
      </c>
      <c r="B870" s="2">
        <f>'2 Diag Ordering list'!F838</f>
        <v>0</v>
      </c>
      <c r="C870" s="2">
        <f>'2 Diag Ordering list'!G838</f>
        <v>0</v>
      </c>
      <c r="D870" s="2">
        <f>'2 Diag Ordering list'!K838</f>
        <v>0</v>
      </c>
      <c r="E870" s="2">
        <f>'2 Diag Ordering list'!G838*'2 Diag Ordering list'!P838</f>
        <v>0</v>
      </c>
      <c r="F870" s="2">
        <f>'2 Diag Ordering list'!G838*'2 Diag Ordering list'!L838</f>
        <v>0</v>
      </c>
      <c r="G870" s="2">
        <f>'2 Diag Ordering list'!G838*'2 Diag Ordering list'!H838</f>
        <v>0</v>
      </c>
    </row>
    <row r="871" spans="1:7">
      <c r="A871" s="2">
        <f>'2 Diag Ordering list'!A839</f>
        <v>0</v>
      </c>
      <c r="B871" s="2">
        <f>'2 Diag Ordering list'!F839</f>
        <v>0</v>
      </c>
      <c r="C871" s="2">
        <f>'2 Diag Ordering list'!G839</f>
        <v>0</v>
      </c>
      <c r="D871" s="2">
        <f>'2 Diag Ordering list'!K839</f>
        <v>0</v>
      </c>
      <c r="E871" s="2">
        <f>'2 Diag Ordering list'!G839*'2 Diag Ordering list'!P839</f>
        <v>0</v>
      </c>
      <c r="F871" s="2">
        <f>'2 Diag Ordering list'!G839*'2 Diag Ordering list'!L839</f>
        <v>0</v>
      </c>
      <c r="G871" s="2">
        <f>'2 Diag Ordering list'!G839*'2 Diag Ordering list'!H839</f>
        <v>0</v>
      </c>
    </row>
    <row r="872" spans="1:7">
      <c r="A872" s="2">
        <f>'2 Diag Ordering list'!A840</f>
        <v>0</v>
      </c>
      <c r="B872" s="2">
        <f>'2 Diag Ordering list'!F840</f>
        <v>0</v>
      </c>
      <c r="C872" s="2">
        <f>'2 Diag Ordering list'!G840</f>
        <v>0</v>
      </c>
      <c r="D872" s="2">
        <f>'2 Diag Ordering list'!K840</f>
        <v>0</v>
      </c>
      <c r="E872" s="2">
        <f>'2 Diag Ordering list'!G840*'2 Diag Ordering list'!P840</f>
        <v>0</v>
      </c>
      <c r="F872" s="2">
        <f>'2 Diag Ordering list'!G840*'2 Diag Ordering list'!L840</f>
        <v>0</v>
      </c>
      <c r="G872" s="2">
        <f>'2 Diag Ordering list'!G840*'2 Diag Ordering list'!H840</f>
        <v>0</v>
      </c>
    </row>
    <row r="873" spans="1:7">
      <c r="A873" s="2">
        <f>'2 Diag Ordering list'!A841</f>
        <v>0</v>
      </c>
      <c r="B873" s="2">
        <f>'2 Diag Ordering list'!F841</f>
        <v>0</v>
      </c>
      <c r="C873" s="2">
        <f>'2 Diag Ordering list'!G841</f>
        <v>0</v>
      </c>
      <c r="D873" s="2">
        <f>'2 Diag Ordering list'!K841</f>
        <v>0</v>
      </c>
      <c r="E873" s="2">
        <f>'2 Diag Ordering list'!G841*'2 Diag Ordering list'!P841</f>
        <v>0</v>
      </c>
      <c r="F873" s="2">
        <f>'2 Diag Ordering list'!G841*'2 Diag Ordering list'!L841</f>
        <v>0</v>
      </c>
      <c r="G873" s="2">
        <f>'2 Diag Ordering list'!G841*'2 Diag Ordering list'!H841</f>
        <v>0</v>
      </c>
    </row>
    <row r="874" spans="1:7">
      <c r="A874" s="2">
        <f>'2 Diag Ordering list'!A842</f>
        <v>0</v>
      </c>
      <c r="B874" s="2">
        <f>'2 Diag Ordering list'!F842</f>
        <v>0</v>
      </c>
      <c r="C874" s="2">
        <f>'2 Diag Ordering list'!G842</f>
        <v>0</v>
      </c>
      <c r="D874" s="2">
        <f>'2 Diag Ordering list'!K842</f>
        <v>0</v>
      </c>
      <c r="E874" s="2">
        <f>'2 Diag Ordering list'!G842*'2 Diag Ordering list'!P842</f>
        <v>0</v>
      </c>
      <c r="F874" s="2">
        <f>'2 Diag Ordering list'!G842*'2 Diag Ordering list'!L842</f>
        <v>0</v>
      </c>
      <c r="G874" s="2">
        <f>'2 Diag Ordering list'!G842*'2 Diag Ordering list'!H842</f>
        <v>0</v>
      </c>
    </row>
    <row r="875" spans="1:7">
      <c r="A875" s="2">
        <f>'2 Diag Ordering list'!A843</f>
        <v>0</v>
      </c>
      <c r="B875" s="2">
        <f>'2 Diag Ordering list'!F843</f>
        <v>0</v>
      </c>
      <c r="C875" s="2">
        <f>'2 Diag Ordering list'!G843</f>
        <v>0</v>
      </c>
      <c r="D875" s="2">
        <f>'2 Diag Ordering list'!K843</f>
        <v>0</v>
      </c>
      <c r="E875" s="2">
        <f>'2 Diag Ordering list'!G843*'2 Diag Ordering list'!P843</f>
        <v>0</v>
      </c>
      <c r="F875" s="2">
        <f>'2 Diag Ordering list'!G843*'2 Diag Ordering list'!L843</f>
        <v>0</v>
      </c>
      <c r="G875" s="2">
        <f>'2 Diag Ordering list'!G843*'2 Diag Ordering list'!H843</f>
        <v>0</v>
      </c>
    </row>
    <row r="876" spans="1:7">
      <c r="A876" s="2">
        <f>'2 Diag Ordering list'!A844</f>
        <v>0</v>
      </c>
      <c r="B876" s="2">
        <f>'2 Diag Ordering list'!F844</f>
        <v>0</v>
      </c>
      <c r="C876" s="2">
        <f>'2 Diag Ordering list'!G844</f>
        <v>0</v>
      </c>
      <c r="D876" s="2">
        <f>'2 Diag Ordering list'!K844</f>
        <v>0</v>
      </c>
      <c r="E876" s="2">
        <f>'2 Diag Ordering list'!G844*'2 Diag Ordering list'!P844</f>
        <v>0</v>
      </c>
      <c r="F876" s="2">
        <f>'2 Diag Ordering list'!G844*'2 Diag Ordering list'!L844</f>
        <v>0</v>
      </c>
      <c r="G876" s="2">
        <f>'2 Diag Ordering list'!G844*'2 Diag Ordering list'!H844</f>
        <v>0</v>
      </c>
    </row>
    <row r="877" spans="1:7">
      <c r="A877" s="2">
        <f>'2 Diag Ordering list'!A845</f>
        <v>0</v>
      </c>
      <c r="B877" s="2">
        <f>'2 Diag Ordering list'!F845</f>
        <v>0</v>
      </c>
      <c r="C877" s="2">
        <f>'2 Diag Ordering list'!G845</f>
        <v>0</v>
      </c>
      <c r="D877" s="2">
        <f>'2 Diag Ordering list'!K845</f>
        <v>0</v>
      </c>
      <c r="E877" s="2">
        <f>'2 Diag Ordering list'!G845*'2 Diag Ordering list'!P845</f>
        <v>0</v>
      </c>
      <c r="F877" s="2">
        <f>'2 Diag Ordering list'!G845*'2 Diag Ordering list'!L845</f>
        <v>0</v>
      </c>
      <c r="G877" s="2">
        <f>'2 Diag Ordering list'!G845*'2 Diag Ordering list'!H845</f>
        <v>0</v>
      </c>
    </row>
    <row r="878" spans="1:7">
      <c r="A878" s="2">
        <f>'2 Diag Ordering list'!A846</f>
        <v>0</v>
      </c>
      <c r="B878" s="2">
        <f>'2 Diag Ordering list'!F846</f>
        <v>0</v>
      </c>
      <c r="C878" s="2">
        <f>'2 Diag Ordering list'!G846</f>
        <v>0</v>
      </c>
      <c r="D878" s="2">
        <f>'2 Diag Ordering list'!K846</f>
        <v>0</v>
      </c>
      <c r="E878" s="2">
        <f>'2 Diag Ordering list'!G846*'2 Diag Ordering list'!P846</f>
        <v>0</v>
      </c>
      <c r="F878" s="2">
        <f>'2 Diag Ordering list'!G846*'2 Diag Ordering list'!L846</f>
        <v>0</v>
      </c>
      <c r="G878" s="2">
        <f>'2 Diag Ordering list'!G846*'2 Diag Ordering list'!H846</f>
        <v>0</v>
      </c>
    </row>
    <row r="879" spans="1:7">
      <c r="A879" s="2">
        <f>'2 Diag Ordering list'!A847</f>
        <v>0</v>
      </c>
      <c r="B879" s="2">
        <f>'2 Diag Ordering list'!F847</f>
        <v>0</v>
      </c>
      <c r="C879" s="2">
        <f>'2 Diag Ordering list'!G847</f>
        <v>0</v>
      </c>
      <c r="D879" s="2">
        <f>'2 Diag Ordering list'!K847</f>
        <v>0</v>
      </c>
      <c r="E879" s="2">
        <f>'2 Diag Ordering list'!G847*'2 Diag Ordering list'!P847</f>
        <v>0</v>
      </c>
      <c r="F879" s="2">
        <f>'2 Diag Ordering list'!G847*'2 Diag Ordering list'!L847</f>
        <v>0</v>
      </c>
      <c r="G879" s="2">
        <f>'2 Diag Ordering list'!G847*'2 Diag Ordering list'!H847</f>
        <v>0</v>
      </c>
    </row>
    <row r="880" spans="1:7">
      <c r="A880" s="2">
        <f>'2 Diag Ordering list'!A848</f>
        <v>0</v>
      </c>
      <c r="B880" s="2">
        <f>'2 Diag Ordering list'!F848</f>
        <v>0</v>
      </c>
      <c r="C880" s="2">
        <f>'2 Diag Ordering list'!G848</f>
        <v>0</v>
      </c>
      <c r="D880" s="2">
        <f>'2 Diag Ordering list'!K848</f>
        <v>0</v>
      </c>
      <c r="E880" s="2">
        <f>'2 Diag Ordering list'!G848*'2 Diag Ordering list'!P848</f>
        <v>0</v>
      </c>
      <c r="F880" s="2">
        <f>'2 Diag Ordering list'!G848*'2 Diag Ordering list'!L848</f>
        <v>0</v>
      </c>
      <c r="G880" s="2">
        <f>'2 Diag Ordering list'!G848*'2 Diag Ordering list'!H848</f>
        <v>0</v>
      </c>
    </row>
    <row r="881" spans="1:7">
      <c r="A881" s="2">
        <f>'2 Diag Ordering list'!A849</f>
        <v>0</v>
      </c>
      <c r="B881" s="2">
        <f>'2 Diag Ordering list'!F849</f>
        <v>0</v>
      </c>
      <c r="C881" s="2">
        <f>'2 Diag Ordering list'!G849</f>
        <v>0</v>
      </c>
      <c r="D881" s="2">
        <f>'2 Diag Ordering list'!K849</f>
        <v>0</v>
      </c>
      <c r="E881" s="2">
        <f>'2 Diag Ordering list'!G849*'2 Diag Ordering list'!P849</f>
        <v>0</v>
      </c>
      <c r="F881" s="2">
        <f>'2 Diag Ordering list'!G849*'2 Diag Ordering list'!L849</f>
        <v>0</v>
      </c>
      <c r="G881" s="2">
        <f>'2 Diag Ordering list'!G849*'2 Diag Ordering list'!H849</f>
        <v>0</v>
      </c>
    </row>
    <row r="882" spans="1:7">
      <c r="A882" s="2">
        <f>'2 Diag Ordering list'!A850</f>
        <v>0</v>
      </c>
      <c r="B882" s="2">
        <f>'2 Diag Ordering list'!F850</f>
        <v>0</v>
      </c>
      <c r="C882" s="2">
        <f>'2 Diag Ordering list'!G850</f>
        <v>0</v>
      </c>
      <c r="D882" s="2">
        <f>'2 Diag Ordering list'!K850</f>
        <v>0</v>
      </c>
      <c r="E882" s="2">
        <f>'2 Diag Ordering list'!G850*'2 Diag Ordering list'!P850</f>
        <v>0</v>
      </c>
      <c r="F882" s="2">
        <f>'2 Diag Ordering list'!G850*'2 Diag Ordering list'!L850</f>
        <v>0</v>
      </c>
      <c r="G882" s="2">
        <f>'2 Diag Ordering list'!G850*'2 Diag Ordering list'!H850</f>
        <v>0</v>
      </c>
    </row>
    <row r="883" spans="1:7">
      <c r="A883" s="2">
        <f>'2 Diag Ordering list'!A851</f>
        <v>0</v>
      </c>
      <c r="B883" s="2">
        <f>'2 Diag Ordering list'!F851</f>
        <v>0</v>
      </c>
      <c r="C883" s="2">
        <f>'2 Diag Ordering list'!G851</f>
        <v>0</v>
      </c>
      <c r="D883" s="2">
        <f>'2 Diag Ordering list'!K851</f>
        <v>0</v>
      </c>
      <c r="E883" s="2">
        <f>'2 Diag Ordering list'!G851*'2 Diag Ordering list'!P851</f>
        <v>0</v>
      </c>
      <c r="F883" s="2">
        <f>'2 Diag Ordering list'!G851*'2 Diag Ordering list'!L851</f>
        <v>0</v>
      </c>
      <c r="G883" s="2">
        <f>'2 Diag Ordering list'!G851*'2 Diag Ordering list'!H851</f>
        <v>0</v>
      </c>
    </row>
    <row r="884" spans="1:7">
      <c r="A884" s="2">
        <f>'2 Diag Ordering list'!A852</f>
        <v>0</v>
      </c>
      <c r="B884" s="2">
        <f>'2 Diag Ordering list'!F852</f>
        <v>0</v>
      </c>
      <c r="C884" s="2">
        <f>'2 Diag Ordering list'!G852</f>
        <v>0</v>
      </c>
      <c r="D884" s="2">
        <f>'2 Diag Ordering list'!K852</f>
        <v>0</v>
      </c>
      <c r="E884" s="2">
        <f>'2 Diag Ordering list'!G852*'2 Diag Ordering list'!P852</f>
        <v>0</v>
      </c>
      <c r="F884" s="2">
        <f>'2 Diag Ordering list'!G852*'2 Diag Ordering list'!L852</f>
        <v>0</v>
      </c>
      <c r="G884" s="2">
        <f>'2 Diag Ordering list'!G852*'2 Diag Ordering list'!H852</f>
        <v>0</v>
      </c>
    </row>
    <row r="885" spans="1:7">
      <c r="A885" s="2">
        <f>'2 Diag Ordering list'!A853</f>
        <v>0</v>
      </c>
      <c r="B885" s="2">
        <f>'2 Diag Ordering list'!F853</f>
        <v>0</v>
      </c>
      <c r="C885" s="2">
        <f>'2 Diag Ordering list'!G853</f>
        <v>0</v>
      </c>
      <c r="D885" s="2">
        <f>'2 Diag Ordering list'!K853</f>
        <v>0</v>
      </c>
      <c r="E885" s="2">
        <f>'2 Diag Ordering list'!G853*'2 Diag Ordering list'!P853</f>
        <v>0</v>
      </c>
      <c r="F885" s="2">
        <f>'2 Diag Ordering list'!G853*'2 Diag Ordering list'!L853</f>
        <v>0</v>
      </c>
      <c r="G885" s="2">
        <f>'2 Diag Ordering list'!G853*'2 Diag Ordering list'!H853</f>
        <v>0</v>
      </c>
    </row>
    <row r="886" spans="1:7">
      <c r="A886" s="2">
        <f>'2 Diag Ordering list'!A854</f>
        <v>0</v>
      </c>
      <c r="B886" s="2">
        <f>'2 Diag Ordering list'!F854</f>
        <v>0</v>
      </c>
      <c r="C886" s="2">
        <f>'2 Diag Ordering list'!G854</f>
        <v>0</v>
      </c>
      <c r="D886" s="2">
        <f>'2 Diag Ordering list'!K854</f>
        <v>0</v>
      </c>
      <c r="E886" s="2">
        <f>'2 Diag Ordering list'!G854*'2 Diag Ordering list'!P854</f>
        <v>0</v>
      </c>
      <c r="F886" s="2">
        <f>'2 Diag Ordering list'!G854*'2 Diag Ordering list'!L854</f>
        <v>0</v>
      </c>
      <c r="G886" s="2">
        <f>'2 Diag Ordering list'!G854*'2 Diag Ordering list'!H854</f>
        <v>0</v>
      </c>
    </row>
    <row r="887" spans="1:7">
      <c r="A887" s="2">
        <f>'2 Diag Ordering list'!A855</f>
        <v>0</v>
      </c>
      <c r="B887" s="2">
        <f>'2 Diag Ordering list'!F855</f>
        <v>0</v>
      </c>
      <c r="C887" s="2">
        <f>'2 Diag Ordering list'!G855</f>
        <v>0</v>
      </c>
      <c r="D887" s="2">
        <f>'2 Diag Ordering list'!K855</f>
        <v>0</v>
      </c>
      <c r="E887" s="2">
        <f>'2 Diag Ordering list'!G855*'2 Diag Ordering list'!P855</f>
        <v>0</v>
      </c>
      <c r="F887" s="2">
        <f>'2 Diag Ordering list'!G855*'2 Diag Ordering list'!L855</f>
        <v>0</v>
      </c>
      <c r="G887" s="2">
        <f>'2 Diag Ordering list'!G855*'2 Diag Ordering list'!H855</f>
        <v>0</v>
      </c>
    </row>
    <row r="888" spans="1:7">
      <c r="A888" s="2">
        <f>'2 Diag Ordering list'!A856</f>
        <v>0</v>
      </c>
      <c r="B888" s="2">
        <f>'2 Diag Ordering list'!F856</f>
        <v>0</v>
      </c>
      <c r="C888" s="2">
        <f>'2 Diag Ordering list'!G856</f>
        <v>0</v>
      </c>
      <c r="D888" s="2">
        <f>'2 Diag Ordering list'!K856</f>
        <v>0</v>
      </c>
      <c r="E888" s="2">
        <f>'2 Diag Ordering list'!G856*'2 Diag Ordering list'!P856</f>
        <v>0</v>
      </c>
      <c r="F888" s="2">
        <f>'2 Diag Ordering list'!G856*'2 Diag Ordering list'!L856</f>
        <v>0</v>
      </c>
      <c r="G888" s="2">
        <f>'2 Diag Ordering list'!G856*'2 Diag Ordering list'!H856</f>
        <v>0</v>
      </c>
    </row>
    <row r="889" spans="1:7">
      <c r="A889" s="2">
        <f>'2 Diag Ordering list'!A857</f>
        <v>0</v>
      </c>
      <c r="B889" s="2">
        <f>'2 Diag Ordering list'!F857</f>
        <v>0</v>
      </c>
      <c r="C889" s="2">
        <f>'2 Diag Ordering list'!G857</f>
        <v>0</v>
      </c>
      <c r="D889" s="2">
        <f>'2 Diag Ordering list'!K857</f>
        <v>0</v>
      </c>
      <c r="E889" s="2">
        <f>'2 Diag Ordering list'!G857*'2 Diag Ordering list'!P857</f>
        <v>0</v>
      </c>
      <c r="F889" s="2">
        <f>'2 Diag Ordering list'!G857*'2 Diag Ordering list'!L857</f>
        <v>0</v>
      </c>
      <c r="G889" s="2">
        <f>'2 Diag Ordering list'!G857*'2 Diag Ordering list'!H857</f>
        <v>0</v>
      </c>
    </row>
    <row r="890" spans="1:7">
      <c r="A890" s="2">
        <f>'2 Diag Ordering list'!A858</f>
        <v>0</v>
      </c>
      <c r="B890" s="2">
        <f>'2 Diag Ordering list'!F858</f>
        <v>0</v>
      </c>
      <c r="C890" s="2">
        <f>'2 Diag Ordering list'!G858</f>
        <v>0</v>
      </c>
      <c r="D890" s="2">
        <f>'2 Diag Ordering list'!K858</f>
        <v>0</v>
      </c>
      <c r="E890" s="2">
        <f>'2 Diag Ordering list'!G858*'2 Diag Ordering list'!P858</f>
        <v>0</v>
      </c>
      <c r="F890" s="2">
        <f>'2 Diag Ordering list'!G858*'2 Diag Ordering list'!L858</f>
        <v>0</v>
      </c>
      <c r="G890" s="2">
        <f>'2 Diag Ordering list'!G858*'2 Diag Ordering list'!H858</f>
        <v>0</v>
      </c>
    </row>
    <row r="891" spans="1:7">
      <c r="A891" s="2">
        <f>'2 Diag Ordering list'!A859</f>
        <v>0</v>
      </c>
      <c r="B891" s="2">
        <f>'2 Diag Ordering list'!F859</f>
        <v>0</v>
      </c>
      <c r="C891" s="2">
        <f>'2 Diag Ordering list'!G859</f>
        <v>0</v>
      </c>
      <c r="D891" s="2">
        <f>'2 Diag Ordering list'!K859</f>
        <v>0</v>
      </c>
      <c r="E891" s="2">
        <f>'2 Diag Ordering list'!G859*'2 Diag Ordering list'!P859</f>
        <v>0</v>
      </c>
      <c r="F891" s="2">
        <f>'2 Diag Ordering list'!G859*'2 Diag Ordering list'!L859</f>
        <v>0</v>
      </c>
      <c r="G891" s="2">
        <f>'2 Diag Ordering list'!G859*'2 Diag Ordering list'!H859</f>
        <v>0</v>
      </c>
    </row>
    <row r="892" spans="1:7">
      <c r="A892" s="2">
        <f>'2 Diag Ordering list'!A860</f>
        <v>0</v>
      </c>
      <c r="B892" s="2">
        <f>'2 Diag Ordering list'!F860</f>
        <v>0</v>
      </c>
      <c r="C892" s="2">
        <f>'2 Diag Ordering list'!G860</f>
        <v>0</v>
      </c>
      <c r="D892" s="2">
        <f>'2 Diag Ordering list'!K860</f>
        <v>0</v>
      </c>
      <c r="E892" s="2">
        <f>'2 Diag Ordering list'!G860*'2 Diag Ordering list'!P860</f>
        <v>0</v>
      </c>
      <c r="F892" s="2">
        <f>'2 Diag Ordering list'!G860*'2 Diag Ordering list'!L860</f>
        <v>0</v>
      </c>
      <c r="G892" s="2">
        <f>'2 Diag Ordering list'!G860*'2 Diag Ordering list'!H860</f>
        <v>0</v>
      </c>
    </row>
    <row r="893" spans="1:7">
      <c r="A893" s="2">
        <f>'2 Diag Ordering list'!A861</f>
        <v>0</v>
      </c>
      <c r="B893" s="2">
        <f>'2 Diag Ordering list'!F861</f>
        <v>0</v>
      </c>
      <c r="C893" s="2">
        <f>'2 Diag Ordering list'!G861</f>
        <v>0</v>
      </c>
      <c r="D893" s="2">
        <f>'2 Diag Ordering list'!K861</f>
        <v>0</v>
      </c>
      <c r="E893" s="2">
        <f>'2 Diag Ordering list'!G861*'2 Diag Ordering list'!P861</f>
        <v>0</v>
      </c>
      <c r="F893" s="2">
        <f>'2 Diag Ordering list'!G861*'2 Diag Ordering list'!L861</f>
        <v>0</v>
      </c>
      <c r="G893" s="2">
        <f>'2 Diag Ordering list'!G861*'2 Diag Ordering list'!H861</f>
        <v>0</v>
      </c>
    </row>
    <row r="894" spans="1:7">
      <c r="A894" s="2">
        <f>'2 Diag Ordering list'!A862</f>
        <v>0</v>
      </c>
      <c r="B894" s="2">
        <f>'2 Diag Ordering list'!F862</f>
        <v>0</v>
      </c>
      <c r="C894" s="2">
        <f>'2 Diag Ordering list'!G862</f>
        <v>0</v>
      </c>
      <c r="D894" s="2">
        <f>'2 Diag Ordering list'!K862</f>
        <v>0</v>
      </c>
      <c r="E894" s="2">
        <f>'2 Diag Ordering list'!G862*'2 Diag Ordering list'!P862</f>
        <v>0</v>
      </c>
      <c r="F894" s="2">
        <f>'2 Diag Ordering list'!G862*'2 Diag Ordering list'!L862</f>
        <v>0</v>
      </c>
      <c r="G894" s="2">
        <f>'2 Diag Ordering list'!G862*'2 Diag Ordering list'!H862</f>
        <v>0</v>
      </c>
    </row>
    <row r="895" spans="1:7">
      <c r="A895" s="2">
        <f>'2 Diag Ordering list'!A863</f>
        <v>0</v>
      </c>
      <c r="B895" s="2">
        <f>'2 Diag Ordering list'!F863</f>
        <v>0</v>
      </c>
      <c r="C895" s="2">
        <f>'2 Diag Ordering list'!G863</f>
        <v>0</v>
      </c>
      <c r="D895" s="2">
        <f>'2 Diag Ordering list'!K863</f>
        <v>0</v>
      </c>
      <c r="E895" s="2">
        <f>'2 Diag Ordering list'!G863*'2 Diag Ordering list'!P863</f>
        <v>0</v>
      </c>
      <c r="F895" s="2">
        <f>'2 Diag Ordering list'!G863*'2 Diag Ordering list'!L863</f>
        <v>0</v>
      </c>
      <c r="G895" s="2">
        <f>'2 Diag Ordering list'!G863*'2 Diag Ordering list'!H863</f>
        <v>0</v>
      </c>
    </row>
    <row r="896" spans="1:7">
      <c r="A896" s="2">
        <f>'2 Diag Ordering list'!A864</f>
        <v>0</v>
      </c>
      <c r="B896" s="2">
        <f>'2 Diag Ordering list'!F864</f>
        <v>0</v>
      </c>
      <c r="C896" s="2">
        <f>'2 Diag Ordering list'!G864</f>
        <v>0</v>
      </c>
      <c r="D896" s="2">
        <f>'2 Diag Ordering list'!K864</f>
        <v>0</v>
      </c>
      <c r="E896" s="2">
        <f>'2 Diag Ordering list'!G864*'2 Diag Ordering list'!P864</f>
        <v>0</v>
      </c>
      <c r="F896" s="2">
        <f>'2 Diag Ordering list'!G864*'2 Diag Ordering list'!L864</f>
        <v>0</v>
      </c>
      <c r="G896" s="2">
        <f>'2 Diag Ordering list'!G864*'2 Diag Ordering list'!H864</f>
        <v>0</v>
      </c>
    </row>
    <row r="897" spans="1:7">
      <c r="A897" s="2">
        <f>'2 Diag Ordering list'!A865</f>
        <v>0</v>
      </c>
      <c r="B897" s="2">
        <f>'2 Diag Ordering list'!F865</f>
        <v>0</v>
      </c>
      <c r="C897" s="2">
        <f>'2 Diag Ordering list'!G865</f>
        <v>0</v>
      </c>
      <c r="D897" s="2">
        <f>'2 Diag Ordering list'!K865</f>
        <v>0</v>
      </c>
      <c r="E897" s="2">
        <f>'2 Diag Ordering list'!G865*'2 Diag Ordering list'!P865</f>
        <v>0</v>
      </c>
      <c r="F897" s="2">
        <f>'2 Diag Ordering list'!G865*'2 Diag Ordering list'!L865</f>
        <v>0</v>
      </c>
      <c r="G897" s="2">
        <f>'2 Diag Ordering list'!G865*'2 Diag Ordering list'!H865</f>
        <v>0</v>
      </c>
    </row>
    <row r="898" spans="1:7">
      <c r="A898" s="2">
        <f>'2 Diag Ordering list'!A866</f>
        <v>0</v>
      </c>
      <c r="B898" s="2">
        <f>'2 Diag Ordering list'!F866</f>
        <v>0</v>
      </c>
      <c r="C898" s="2">
        <f>'2 Diag Ordering list'!G866</f>
        <v>0</v>
      </c>
      <c r="D898" s="2">
        <f>'2 Diag Ordering list'!K866</f>
        <v>0</v>
      </c>
      <c r="E898" s="2">
        <f>'2 Diag Ordering list'!G866*'2 Diag Ordering list'!P866</f>
        <v>0</v>
      </c>
      <c r="F898" s="2">
        <f>'2 Diag Ordering list'!G866*'2 Diag Ordering list'!L866</f>
        <v>0</v>
      </c>
      <c r="G898" s="2">
        <f>'2 Diag Ordering list'!G866*'2 Diag Ordering list'!H866</f>
        <v>0</v>
      </c>
    </row>
    <row r="899" spans="1:7">
      <c r="A899" s="2">
        <f>'2 Diag Ordering list'!A867</f>
        <v>0</v>
      </c>
      <c r="B899" s="2">
        <f>'2 Diag Ordering list'!F867</f>
        <v>0</v>
      </c>
      <c r="C899" s="2">
        <f>'2 Diag Ordering list'!G867</f>
        <v>0</v>
      </c>
      <c r="D899" s="2">
        <f>'2 Diag Ordering list'!K867</f>
        <v>0</v>
      </c>
      <c r="E899" s="2">
        <f>'2 Diag Ordering list'!G867*'2 Diag Ordering list'!P867</f>
        <v>0</v>
      </c>
      <c r="F899" s="2">
        <f>'2 Diag Ordering list'!G867*'2 Diag Ordering list'!L867</f>
        <v>0</v>
      </c>
      <c r="G899" s="2">
        <f>'2 Diag Ordering list'!G867*'2 Diag Ordering list'!H867</f>
        <v>0</v>
      </c>
    </row>
    <row r="900" spans="1:7">
      <c r="A900" s="2">
        <f>'2 Diag Ordering list'!A868</f>
        <v>0</v>
      </c>
      <c r="B900" s="2">
        <f>'2 Diag Ordering list'!F868</f>
        <v>0</v>
      </c>
      <c r="C900" s="2">
        <f>'2 Diag Ordering list'!G868</f>
        <v>0</v>
      </c>
      <c r="D900" s="2">
        <f>'2 Diag Ordering list'!K868</f>
        <v>0</v>
      </c>
      <c r="E900" s="2">
        <f>'2 Diag Ordering list'!G868*'2 Diag Ordering list'!P868</f>
        <v>0</v>
      </c>
      <c r="F900" s="2">
        <f>'2 Diag Ordering list'!G868*'2 Diag Ordering list'!L868</f>
        <v>0</v>
      </c>
      <c r="G900" s="2">
        <f>'2 Diag Ordering list'!G868*'2 Diag Ordering list'!H868</f>
        <v>0</v>
      </c>
    </row>
    <row r="901" spans="1:7">
      <c r="A901" s="2">
        <f>'2 Diag Ordering list'!A869</f>
        <v>0</v>
      </c>
      <c r="B901" s="2">
        <f>'2 Diag Ordering list'!F869</f>
        <v>0</v>
      </c>
      <c r="C901" s="2">
        <f>'2 Diag Ordering list'!G869</f>
        <v>0</v>
      </c>
      <c r="D901" s="2">
        <f>'2 Diag Ordering list'!K869</f>
        <v>0</v>
      </c>
      <c r="E901" s="2">
        <f>'2 Diag Ordering list'!G869*'2 Diag Ordering list'!P869</f>
        <v>0</v>
      </c>
      <c r="F901" s="2">
        <f>'2 Diag Ordering list'!G869*'2 Diag Ordering list'!L869</f>
        <v>0</v>
      </c>
      <c r="G901" s="2">
        <f>'2 Diag Ordering list'!G869*'2 Diag Ordering list'!H869</f>
        <v>0</v>
      </c>
    </row>
    <row r="902" spans="1:7">
      <c r="A902" s="2">
        <f>'2 Diag Ordering list'!A870</f>
        <v>0</v>
      </c>
      <c r="B902" s="2">
        <f>'2 Diag Ordering list'!F870</f>
        <v>0</v>
      </c>
      <c r="C902" s="2">
        <f>'2 Diag Ordering list'!G870</f>
        <v>0</v>
      </c>
      <c r="D902" s="2">
        <f>'2 Diag Ordering list'!K870</f>
        <v>0</v>
      </c>
      <c r="E902" s="2">
        <f>'2 Diag Ordering list'!G870*'2 Diag Ordering list'!P870</f>
        <v>0</v>
      </c>
      <c r="F902" s="2">
        <f>'2 Diag Ordering list'!G870*'2 Diag Ordering list'!L870</f>
        <v>0</v>
      </c>
      <c r="G902" s="2">
        <f>'2 Diag Ordering list'!G870*'2 Diag Ordering list'!H870</f>
        <v>0</v>
      </c>
    </row>
    <row r="903" spans="1:7">
      <c r="A903" s="2">
        <f>'2 Diag Ordering list'!A871</f>
        <v>0</v>
      </c>
      <c r="B903" s="2">
        <f>'2 Diag Ordering list'!F871</f>
        <v>0</v>
      </c>
      <c r="C903" s="2">
        <f>'2 Diag Ordering list'!G871</f>
        <v>0</v>
      </c>
      <c r="D903" s="2">
        <f>'2 Diag Ordering list'!K871</f>
        <v>0</v>
      </c>
      <c r="E903" s="2">
        <f>'2 Diag Ordering list'!G871*'2 Diag Ordering list'!P871</f>
        <v>0</v>
      </c>
      <c r="F903" s="2">
        <f>'2 Diag Ordering list'!G871*'2 Diag Ordering list'!L871</f>
        <v>0</v>
      </c>
      <c r="G903" s="2">
        <f>'2 Diag Ordering list'!G871*'2 Diag Ordering list'!H871</f>
        <v>0</v>
      </c>
    </row>
    <row r="904" spans="1:7">
      <c r="A904" s="2">
        <f>'2 Diag Ordering list'!A872</f>
        <v>0</v>
      </c>
      <c r="B904" s="2">
        <f>'2 Diag Ordering list'!F872</f>
        <v>0</v>
      </c>
      <c r="C904" s="2">
        <f>'2 Diag Ordering list'!G872</f>
        <v>0</v>
      </c>
      <c r="D904" s="2">
        <f>'2 Diag Ordering list'!K872</f>
        <v>0</v>
      </c>
      <c r="E904" s="2">
        <f>'2 Diag Ordering list'!G872*'2 Diag Ordering list'!P872</f>
        <v>0</v>
      </c>
      <c r="F904" s="2">
        <f>'2 Diag Ordering list'!G872*'2 Diag Ordering list'!L872</f>
        <v>0</v>
      </c>
      <c r="G904" s="2">
        <f>'2 Diag Ordering list'!G872*'2 Diag Ordering list'!H872</f>
        <v>0</v>
      </c>
    </row>
    <row r="905" spans="1:7">
      <c r="A905" s="2">
        <f>'2 Diag Ordering list'!A873</f>
        <v>0</v>
      </c>
      <c r="B905" s="2">
        <f>'2 Diag Ordering list'!F873</f>
        <v>0</v>
      </c>
      <c r="C905" s="2">
        <f>'2 Diag Ordering list'!G873</f>
        <v>0</v>
      </c>
      <c r="D905" s="2">
        <f>'2 Diag Ordering list'!K873</f>
        <v>0</v>
      </c>
      <c r="E905" s="2">
        <f>'2 Diag Ordering list'!G873*'2 Diag Ordering list'!P873</f>
        <v>0</v>
      </c>
      <c r="F905" s="2">
        <f>'2 Diag Ordering list'!G873*'2 Diag Ordering list'!L873</f>
        <v>0</v>
      </c>
      <c r="G905" s="2">
        <f>'2 Diag Ordering list'!G873*'2 Diag Ordering list'!H873</f>
        <v>0</v>
      </c>
    </row>
    <row r="906" spans="1:7">
      <c r="A906" s="2">
        <f>'2 Diag Ordering list'!A874</f>
        <v>0</v>
      </c>
      <c r="B906" s="2">
        <f>'2 Diag Ordering list'!F874</f>
        <v>0</v>
      </c>
      <c r="C906" s="2">
        <f>'2 Diag Ordering list'!G874</f>
        <v>0</v>
      </c>
      <c r="D906" s="2">
        <f>'2 Diag Ordering list'!K874</f>
        <v>0</v>
      </c>
      <c r="E906" s="2">
        <f>'2 Diag Ordering list'!G874*'2 Diag Ordering list'!P874</f>
        <v>0</v>
      </c>
      <c r="F906" s="2">
        <f>'2 Diag Ordering list'!G874*'2 Diag Ordering list'!L874</f>
        <v>0</v>
      </c>
      <c r="G906" s="2">
        <f>'2 Diag Ordering list'!G874*'2 Diag Ordering list'!H874</f>
        <v>0</v>
      </c>
    </row>
    <row r="907" spans="1:7">
      <c r="A907" s="2">
        <f>'2 Diag Ordering list'!A875</f>
        <v>0</v>
      </c>
      <c r="B907" s="2">
        <f>'2 Diag Ordering list'!F875</f>
        <v>0</v>
      </c>
      <c r="C907" s="2">
        <f>'2 Diag Ordering list'!G875</f>
        <v>0</v>
      </c>
      <c r="D907" s="2">
        <f>'2 Diag Ordering list'!K875</f>
        <v>0</v>
      </c>
      <c r="E907" s="2">
        <f>'2 Diag Ordering list'!G875*'2 Diag Ordering list'!P875</f>
        <v>0</v>
      </c>
      <c r="F907" s="2">
        <f>'2 Diag Ordering list'!G875*'2 Diag Ordering list'!L875</f>
        <v>0</v>
      </c>
      <c r="G907" s="2">
        <f>'2 Diag Ordering list'!G875*'2 Diag Ordering list'!H875</f>
        <v>0</v>
      </c>
    </row>
    <row r="908" spans="1:7">
      <c r="A908" s="2">
        <f>'2 Diag Ordering list'!A876</f>
        <v>0</v>
      </c>
      <c r="B908" s="2">
        <f>'2 Diag Ordering list'!F876</f>
        <v>0</v>
      </c>
      <c r="C908" s="2">
        <f>'2 Diag Ordering list'!G876</f>
        <v>0</v>
      </c>
      <c r="D908" s="2">
        <f>'2 Diag Ordering list'!K876</f>
        <v>0</v>
      </c>
      <c r="E908" s="2">
        <f>'2 Diag Ordering list'!G876*'2 Diag Ordering list'!P876</f>
        <v>0</v>
      </c>
      <c r="F908" s="2">
        <f>'2 Diag Ordering list'!G876*'2 Diag Ordering list'!L876</f>
        <v>0</v>
      </c>
      <c r="G908" s="2">
        <f>'2 Diag Ordering list'!G876*'2 Diag Ordering list'!H876</f>
        <v>0</v>
      </c>
    </row>
    <row r="909" spans="1:7">
      <c r="A909" s="2">
        <f>'2 Diag Ordering list'!A877</f>
        <v>0</v>
      </c>
      <c r="B909" s="2">
        <f>'2 Diag Ordering list'!F877</f>
        <v>0</v>
      </c>
      <c r="C909" s="2">
        <f>'2 Diag Ordering list'!G877</f>
        <v>0</v>
      </c>
      <c r="D909" s="2">
        <f>'2 Diag Ordering list'!K877</f>
        <v>0</v>
      </c>
      <c r="E909" s="2">
        <f>'2 Diag Ordering list'!G877*'2 Diag Ordering list'!P877</f>
        <v>0</v>
      </c>
      <c r="F909" s="2">
        <f>'2 Diag Ordering list'!G877*'2 Diag Ordering list'!L877</f>
        <v>0</v>
      </c>
      <c r="G909" s="2">
        <f>'2 Diag Ordering list'!G877*'2 Diag Ordering list'!H877</f>
        <v>0</v>
      </c>
    </row>
    <row r="910" spans="1:7">
      <c r="A910" s="2">
        <f>'2 Diag Ordering list'!A878</f>
        <v>0</v>
      </c>
      <c r="B910" s="2">
        <f>'2 Diag Ordering list'!F878</f>
        <v>0</v>
      </c>
      <c r="C910" s="2">
        <f>'2 Diag Ordering list'!G878</f>
        <v>0</v>
      </c>
      <c r="D910" s="2">
        <f>'2 Diag Ordering list'!K878</f>
        <v>0</v>
      </c>
      <c r="E910" s="2">
        <f>'2 Diag Ordering list'!G878*'2 Diag Ordering list'!P878</f>
        <v>0</v>
      </c>
      <c r="F910" s="2">
        <f>'2 Diag Ordering list'!G878*'2 Diag Ordering list'!L878</f>
        <v>0</v>
      </c>
      <c r="G910" s="2">
        <f>'2 Diag Ordering list'!G878*'2 Diag Ordering list'!H878</f>
        <v>0</v>
      </c>
    </row>
    <row r="911" spans="1:7">
      <c r="A911" s="2">
        <f>'2 Diag Ordering list'!A879</f>
        <v>0</v>
      </c>
      <c r="B911" s="2">
        <f>'2 Diag Ordering list'!F879</f>
        <v>0</v>
      </c>
      <c r="C911" s="2">
        <f>'2 Diag Ordering list'!G879</f>
        <v>0</v>
      </c>
      <c r="D911" s="2">
        <f>'2 Diag Ordering list'!K879</f>
        <v>0</v>
      </c>
      <c r="E911" s="2">
        <f>'2 Diag Ordering list'!G879*'2 Diag Ordering list'!P879</f>
        <v>0</v>
      </c>
      <c r="F911" s="2">
        <f>'2 Diag Ordering list'!G879*'2 Diag Ordering list'!L879</f>
        <v>0</v>
      </c>
      <c r="G911" s="2">
        <f>'2 Diag Ordering list'!G879*'2 Diag Ordering list'!H879</f>
        <v>0</v>
      </c>
    </row>
    <row r="912" spans="1:7">
      <c r="A912" s="2">
        <f>'2 Diag Ordering list'!A880</f>
        <v>0</v>
      </c>
      <c r="B912" s="2">
        <f>'2 Diag Ordering list'!F880</f>
        <v>0</v>
      </c>
      <c r="C912" s="2">
        <f>'2 Diag Ordering list'!G880</f>
        <v>0</v>
      </c>
      <c r="D912" s="2">
        <f>'2 Diag Ordering list'!K880</f>
        <v>0</v>
      </c>
      <c r="E912" s="2">
        <f>'2 Diag Ordering list'!G880*'2 Diag Ordering list'!P880</f>
        <v>0</v>
      </c>
      <c r="F912" s="2">
        <f>'2 Diag Ordering list'!G880*'2 Diag Ordering list'!L880</f>
        <v>0</v>
      </c>
      <c r="G912" s="2">
        <f>'2 Diag Ordering list'!G880*'2 Diag Ordering list'!H880</f>
        <v>0</v>
      </c>
    </row>
    <row r="913" spans="1:7">
      <c r="A913" s="2">
        <f>'2 Diag Ordering list'!A881</f>
        <v>0</v>
      </c>
      <c r="B913" s="2">
        <f>'2 Diag Ordering list'!F881</f>
        <v>0</v>
      </c>
      <c r="C913" s="2">
        <f>'2 Diag Ordering list'!G881</f>
        <v>0</v>
      </c>
      <c r="D913" s="2">
        <f>'2 Diag Ordering list'!K881</f>
        <v>0</v>
      </c>
      <c r="E913" s="2">
        <f>'2 Diag Ordering list'!G881*'2 Diag Ordering list'!P881</f>
        <v>0</v>
      </c>
      <c r="F913" s="2">
        <f>'2 Diag Ordering list'!G881*'2 Diag Ordering list'!L881</f>
        <v>0</v>
      </c>
      <c r="G913" s="2">
        <f>'2 Diag Ordering list'!G881*'2 Diag Ordering list'!H881</f>
        <v>0</v>
      </c>
    </row>
    <row r="914" spans="1:7">
      <c r="A914" s="2">
        <f>'2 Diag Ordering list'!A882</f>
        <v>0</v>
      </c>
      <c r="B914" s="2">
        <f>'2 Diag Ordering list'!F882</f>
        <v>0</v>
      </c>
      <c r="C914" s="2">
        <f>'2 Diag Ordering list'!G882</f>
        <v>0</v>
      </c>
      <c r="D914" s="2">
        <f>'2 Diag Ordering list'!K882</f>
        <v>0</v>
      </c>
      <c r="E914" s="2">
        <f>'2 Diag Ordering list'!G882*'2 Diag Ordering list'!P882</f>
        <v>0</v>
      </c>
      <c r="F914" s="2">
        <f>'2 Diag Ordering list'!G882*'2 Diag Ordering list'!L882</f>
        <v>0</v>
      </c>
      <c r="G914" s="2">
        <f>'2 Diag Ordering list'!G882*'2 Diag Ordering list'!H882</f>
        <v>0</v>
      </c>
    </row>
    <row r="915" spans="1:7">
      <c r="A915" s="2">
        <f>'2 Diag Ordering list'!A883</f>
        <v>0</v>
      </c>
      <c r="B915" s="2">
        <f>'2 Diag Ordering list'!F883</f>
        <v>0</v>
      </c>
      <c r="C915" s="2">
        <f>'2 Diag Ordering list'!G883</f>
        <v>0</v>
      </c>
      <c r="D915" s="2">
        <f>'2 Diag Ordering list'!K883</f>
        <v>0</v>
      </c>
      <c r="E915" s="2">
        <f>'2 Diag Ordering list'!G883*'2 Diag Ordering list'!P883</f>
        <v>0</v>
      </c>
      <c r="F915" s="2">
        <f>'2 Diag Ordering list'!G883*'2 Diag Ordering list'!L883</f>
        <v>0</v>
      </c>
      <c r="G915" s="2">
        <f>'2 Diag Ordering list'!G883*'2 Diag Ordering list'!H883</f>
        <v>0</v>
      </c>
    </row>
    <row r="916" spans="1:7">
      <c r="A916" s="2">
        <f>'2 Diag Ordering list'!A884</f>
        <v>0</v>
      </c>
      <c r="B916" s="2">
        <f>'2 Diag Ordering list'!F884</f>
        <v>0</v>
      </c>
      <c r="C916" s="2">
        <f>'2 Diag Ordering list'!G884</f>
        <v>0</v>
      </c>
      <c r="D916" s="2">
        <f>'2 Diag Ordering list'!K884</f>
        <v>0</v>
      </c>
      <c r="E916" s="2">
        <f>'2 Diag Ordering list'!G884*'2 Diag Ordering list'!P884</f>
        <v>0</v>
      </c>
      <c r="F916" s="2">
        <f>'2 Diag Ordering list'!G884*'2 Diag Ordering list'!L884</f>
        <v>0</v>
      </c>
      <c r="G916" s="2">
        <f>'2 Diag Ordering list'!G884*'2 Diag Ordering list'!H884</f>
        <v>0</v>
      </c>
    </row>
    <row r="917" spans="1:7">
      <c r="A917" s="2">
        <f>'2 Diag Ordering list'!A885</f>
        <v>0</v>
      </c>
      <c r="B917" s="2">
        <f>'2 Diag Ordering list'!F885</f>
        <v>0</v>
      </c>
      <c r="C917" s="2">
        <f>'2 Diag Ordering list'!G885</f>
        <v>0</v>
      </c>
      <c r="D917" s="2">
        <f>'2 Diag Ordering list'!K885</f>
        <v>0</v>
      </c>
      <c r="E917" s="2">
        <f>'2 Diag Ordering list'!G885*'2 Diag Ordering list'!P885</f>
        <v>0</v>
      </c>
      <c r="F917" s="2">
        <f>'2 Diag Ordering list'!G885*'2 Diag Ordering list'!L885</f>
        <v>0</v>
      </c>
      <c r="G917" s="2">
        <f>'2 Diag Ordering list'!G885*'2 Diag Ordering list'!H885</f>
        <v>0</v>
      </c>
    </row>
    <row r="918" spans="1:7">
      <c r="A918" s="2">
        <f>'2 Diag Ordering list'!A886</f>
        <v>0</v>
      </c>
      <c r="B918" s="2">
        <f>'2 Diag Ordering list'!F886</f>
        <v>0</v>
      </c>
      <c r="C918" s="2">
        <f>'2 Diag Ordering list'!G886</f>
        <v>0</v>
      </c>
      <c r="D918" s="2">
        <f>'2 Diag Ordering list'!K886</f>
        <v>0</v>
      </c>
      <c r="E918" s="2">
        <f>'2 Diag Ordering list'!G886*'2 Diag Ordering list'!P886</f>
        <v>0</v>
      </c>
      <c r="F918" s="2">
        <f>'2 Diag Ordering list'!G886*'2 Diag Ordering list'!L886</f>
        <v>0</v>
      </c>
      <c r="G918" s="2">
        <f>'2 Diag Ordering list'!G886*'2 Diag Ordering list'!H886</f>
        <v>0</v>
      </c>
    </row>
    <row r="919" spans="1:7">
      <c r="A919" s="2">
        <f>'2 Diag Ordering list'!A887</f>
        <v>0</v>
      </c>
      <c r="B919" s="2">
        <f>'2 Diag Ordering list'!F887</f>
        <v>0</v>
      </c>
      <c r="C919" s="2">
        <f>'2 Diag Ordering list'!G887</f>
        <v>0</v>
      </c>
      <c r="D919" s="2">
        <f>'2 Diag Ordering list'!K887</f>
        <v>0</v>
      </c>
      <c r="E919" s="2">
        <f>'2 Diag Ordering list'!G887*'2 Diag Ordering list'!P887</f>
        <v>0</v>
      </c>
      <c r="F919" s="2">
        <f>'2 Diag Ordering list'!G887*'2 Diag Ordering list'!L887</f>
        <v>0</v>
      </c>
      <c r="G919" s="2">
        <f>'2 Diag Ordering list'!G887*'2 Diag Ordering list'!H887</f>
        <v>0</v>
      </c>
    </row>
    <row r="920" spans="1:7">
      <c r="A920" s="2">
        <f>'2 Diag Ordering list'!A888</f>
        <v>0</v>
      </c>
      <c r="B920" s="2">
        <f>'2 Diag Ordering list'!F888</f>
        <v>0</v>
      </c>
      <c r="C920" s="2">
        <f>'2 Diag Ordering list'!G888</f>
        <v>0</v>
      </c>
      <c r="D920" s="2">
        <f>'2 Diag Ordering list'!K888</f>
        <v>0</v>
      </c>
      <c r="E920" s="2">
        <f>'2 Diag Ordering list'!G888*'2 Diag Ordering list'!P888</f>
        <v>0</v>
      </c>
      <c r="F920" s="2">
        <f>'2 Diag Ordering list'!G888*'2 Diag Ordering list'!L888</f>
        <v>0</v>
      </c>
      <c r="G920" s="2">
        <f>'2 Diag Ordering list'!G888*'2 Diag Ordering list'!H888</f>
        <v>0</v>
      </c>
    </row>
    <row r="921" spans="1:7">
      <c r="A921" s="2">
        <f>'2 Diag Ordering list'!A889</f>
        <v>0</v>
      </c>
      <c r="B921" s="2">
        <f>'2 Diag Ordering list'!F889</f>
        <v>0</v>
      </c>
      <c r="C921" s="2">
        <f>'2 Diag Ordering list'!G889</f>
        <v>0</v>
      </c>
      <c r="D921" s="2">
        <f>'2 Diag Ordering list'!K889</f>
        <v>0</v>
      </c>
      <c r="E921" s="2">
        <f>'2 Diag Ordering list'!G889*'2 Diag Ordering list'!P889</f>
        <v>0</v>
      </c>
      <c r="F921" s="2">
        <f>'2 Diag Ordering list'!G889*'2 Diag Ordering list'!L889</f>
        <v>0</v>
      </c>
      <c r="G921" s="2">
        <f>'2 Diag Ordering list'!G889*'2 Diag Ordering list'!H889</f>
        <v>0</v>
      </c>
    </row>
    <row r="922" spans="1:7">
      <c r="A922" s="2">
        <f>'2 Diag Ordering list'!A890</f>
        <v>0</v>
      </c>
      <c r="B922" s="2">
        <f>'2 Diag Ordering list'!F890</f>
        <v>0</v>
      </c>
      <c r="C922" s="2">
        <f>'2 Diag Ordering list'!G890</f>
        <v>0</v>
      </c>
      <c r="D922" s="2">
        <f>'2 Diag Ordering list'!K890</f>
        <v>0</v>
      </c>
      <c r="E922" s="2">
        <f>'2 Diag Ordering list'!G890*'2 Diag Ordering list'!P890</f>
        <v>0</v>
      </c>
      <c r="F922" s="2">
        <f>'2 Diag Ordering list'!G890*'2 Diag Ordering list'!L890</f>
        <v>0</v>
      </c>
      <c r="G922" s="2">
        <f>'2 Diag Ordering list'!G890*'2 Diag Ordering list'!H890</f>
        <v>0</v>
      </c>
    </row>
    <row r="923" spans="1:7">
      <c r="A923" s="2">
        <f>'2 Diag Ordering list'!A891</f>
        <v>0</v>
      </c>
      <c r="B923" s="2">
        <f>'2 Diag Ordering list'!F891</f>
        <v>0</v>
      </c>
      <c r="C923" s="2">
        <f>'2 Diag Ordering list'!G891</f>
        <v>0</v>
      </c>
      <c r="D923" s="2">
        <f>'2 Diag Ordering list'!K891</f>
        <v>0</v>
      </c>
      <c r="E923" s="2">
        <f>'2 Diag Ordering list'!G891*'2 Diag Ordering list'!P891</f>
        <v>0</v>
      </c>
      <c r="F923" s="2">
        <f>'2 Diag Ordering list'!G891*'2 Diag Ordering list'!L891</f>
        <v>0</v>
      </c>
      <c r="G923" s="2">
        <f>'2 Diag Ordering list'!G891*'2 Diag Ordering list'!H891</f>
        <v>0</v>
      </c>
    </row>
    <row r="924" spans="1:7">
      <c r="A924" s="2">
        <f>'2 Diag Ordering list'!A892</f>
        <v>0</v>
      </c>
      <c r="B924" s="2">
        <f>'2 Diag Ordering list'!F892</f>
        <v>0</v>
      </c>
      <c r="C924" s="2">
        <f>'2 Diag Ordering list'!G892</f>
        <v>0</v>
      </c>
      <c r="D924" s="2">
        <f>'2 Diag Ordering list'!K892</f>
        <v>0</v>
      </c>
      <c r="E924" s="2">
        <f>'2 Diag Ordering list'!G892*'2 Diag Ordering list'!P892</f>
        <v>0</v>
      </c>
      <c r="F924" s="2">
        <f>'2 Diag Ordering list'!G892*'2 Diag Ordering list'!L892</f>
        <v>0</v>
      </c>
      <c r="G924" s="2">
        <f>'2 Diag Ordering list'!G892*'2 Diag Ordering list'!H892</f>
        <v>0</v>
      </c>
    </row>
    <row r="925" spans="1:7">
      <c r="A925" s="2">
        <f>'2 Diag Ordering list'!A893</f>
        <v>0</v>
      </c>
      <c r="B925" s="2">
        <f>'2 Diag Ordering list'!F893</f>
        <v>0</v>
      </c>
      <c r="C925" s="2">
        <f>'2 Diag Ordering list'!G893</f>
        <v>0</v>
      </c>
      <c r="D925" s="2">
        <f>'2 Diag Ordering list'!K893</f>
        <v>0</v>
      </c>
      <c r="E925" s="2">
        <f>'2 Diag Ordering list'!G893*'2 Diag Ordering list'!P893</f>
        <v>0</v>
      </c>
      <c r="F925" s="2">
        <f>'2 Diag Ordering list'!G893*'2 Diag Ordering list'!L893</f>
        <v>0</v>
      </c>
      <c r="G925" s="2">
        <f>'2 Diag Ordering list'!G893*'2 Diag Ordering list'!H893</f>
        <v>0</v>
      </c>
    </row>
    <row r="926" spans="1:7">
      <c r="A926" s="2">
        <f>'2 Diag Ordering list'!A894</f>
        <v>0</v>
      </c>
      <c r="B926" s="2">
        <f>'2 Diag Ordering list'!F894</f>
        <v>0</v>
      </c>
      <c r="C926" s="2">
        <f>'2 Diag Ordering list'!G894</f>
        <v>0</v>
      </c>
      <c r="D926" s="2">
        <f>'2 Diag Ordering list'!K894</f>
        <v>0</v>
      </c>
      <c r="E926" s="2">
        <f>'2 Diag Ordering list'!G894*'2 Diag Ordering list'!P894</f>
        <v>0</v>
      </c>
      <c r="F926" s="2">
        <f>'2 Diag Ordering list'!G894*'2 Diag Ordering list'!L894</f>
        <v>0</v>
      </c>
      <c r="G926" s="2">
        <f>'2 Diag Ordering list'!G894*'2 Diag Ordering list'!H894</f>
        <v>0</v>
      </c>
    </row>
    <row r="927" spans="1:7">
      <c r="A927" s="2">
        <f>'2 Diag Ordering list'!A895</f>
        <v>0</v>
      </c>
      <c r="B927" s="2">
        <f>'2 Diag Ordering list'!F895</f>
        <v>0</v>
      </c>
      <c r="C927" s="2">
        <f>'2 Diag Ordering list'!G895</f>
        <v>0</v>
      </c>
      <c r="D927" s="2">
        <f>'2 Diag Ordering list'!K895</f>
        <v>0</v>
      </c>
      <c r="E927" s="2">
        <f>'2 Diag Ordering list'!G895*'2 Diag Ordering list'!P895</f>
        <v>0</v>
      </c>
      <c r="F927" s="2">
        <f>'2 Diag Ordering list'!G895*'2 Diag Ordering list'!L895</f>
        <v>0</v>
      </c>
      <c r="G927" s="2">
        <f>'2 Diag Ordering list'!G895*'2 Diag Ordering list'!H895</f>
        <v>0</v>
      </c>
    </row>
    <row r="928" spans="1:7">
      <c r="A928" s="2">
        <f>'2 Diag Ordering list'!A896</f>
        <v>0</v>
      </c>
      <c r="B928" s="2">
        <f>'2 Diag Ordering list'!F896</f>
        <v>0</v>
      </c>
      <c r="C928" s="2">
        <f>'2 Diag Ordering list'!G896</f>
        <v>0</v>
      </c>
      <c r="D928" s="2">
        <f>'2 Diag Ordering list'!K896</f>
        <v>0</v>
      </c>
      <c r="E928" s="2">
        <f>'2 Diag Ordering list'!G896*'2 Diag Ordering list'!P896</f>
        <v>0</v>
      </c>
      <c r="F928" s="2">
        <f>'2 Diag Ordering list'!G896*'2 Diag Ordering list'!L896</f>
        <v>0</v>
      </c>
      <c r="G928" s="2">
        <f>'2 Diag Ordering list'!G896*'2 Diag Ordering list'!H896</f>
        <v>0</v>
      </c>
    </row>
    <row r="929" spans="1:7">
      <c r="A929" s="2">
        <f>'2 Diag Ordering list'!A897</f>
        <v>0</v>
      </c>
      <c r="B929" s="2">
        <f>'2 Diag Ordering list'!F897</f>
        <v>0</v>
      </c>
      <c r="C929" s="2">
        <f>'2 Diag Ordering list'!G897</f>
        <v>0</v>
      </c>
      <c r="D929" s="2">
        <f>'2 Diag Ordering list'!K897</f>
        <v>0</v>
      </c>
      <c r="E929" s="2">
        <f>'2 Diag Ordering list'!G897*'2 Diag Ordering list'!P897</f>
        <v>0</v>
      </c>
      <c r="F929" s="2">
        <f>'2 Diag Ordering list'!G897*'2 Diag Ordering list'!L897</f>
        <v>0</v>
      </c>
      <c r="G929" s="2">
        <f>'2 Diag Ordering list'!G897*'2 Diag Ordering list'!H897</f>
        <v>0</v>
      </c>
    </row>
    <row r="930" spans="1:7">
      <c r="A930" s="2">
        <f>'2 Diag Ordering list'!A898</f>
        <v>0</v>
      </c>
      <c r="B930" s="2">
        <f>'2 Diag Ordering list'!F898</f>
        <v>0</v>
      </c>
      <c r="C930" s="2">
        <f>'2 Diag Ordering list'!G898</f>
        <v>0</v>
      </c>
      <c r="D930" s="2">
        <f>'2 Diag Ordering list'!K898</f>
        <v>0</v>
      </c>
      <c r="E930" s="2">
        <f>'2 Diag Ordering list'!G898*'2 Diag Ordering list'!P898</f>
        <v>0</v>
      </c>
      <c r="F930" s="2">
        <f>'2 Diag Ordering list'!G898*'2 Diag Ordering list'!L898</f>
        <v>0</v>
      </c>
      <c r="G930" s="2">
        <f>'2 Diag Ordering list'!G898*'2 Diag Ordering list'!H898</f>
        <v>0</v>
      </c>
    </row>
    <row r="931" spans="1:7">
      <c r="A931" s="2">
        <f>'2 Diag Ordering list'!A899</f>
        <v>0</v>
      </c>
      <c r="B931" s="2">
        <f>'2 Diag Ordering list'!F899</f>
        <v>0</v>
      </c>
      <c r="C931" s="2">
        <f>'2 Diag Ordering list'!G899</f>
        <v>0</v>
      </c>
      <c r="D931" s="2">
        <f>'2 Diag Ordering list'!K899</f>
        <v>0</v>
      </c>
      <c r="E931" s="2">
        <f>'2 Diag Ordering list'!G899*'2 Diag Ordering list'!P899</f>
        <v>0</v>
      </c>
      <c r="F931" s="2">
        <f>'2 Diag Ordering list'!G899*'2 Diag Ordering list'!L899</f>
        <v>0</v>
      </c>
      <c r="G931" s="2">
        <f>'2 Diag Ordering list'!G899*'2 Diag Ordering list'!H899</f>
        <v>0</v>
      </c>
    </row>
    <row r="932" spans="1:7">
      <c r="A932" s="2">
        <f>'2 Diag Ordering list'!A900</f>
        <v>0</v>
      </c>
      <c r="B932" s="2">
        <f>'2 Diag Ordering list'!F900</f>
        <v>0</v>
      </c>
      <c r="C932" s="2">
        <f>'2 Diag Ordering list'!G900</f>
        <v>0</v>
      </c>
      <c r="D932" s="2">
        <f>'2 Diag Ordering list'!K900</f>
        <v>0</v>
      </c>
      <c r="E932" s="2">
        <f>'2 Diag Ordering list'!G900*'2 Diag Ordering list'!P900</f>
        <v>0</v>
      </c>
      <c r="F932" s="2">
        <f>'2 Diag Ordering list'!G900*'2 Diag Ordering list'!L900</f>
        <v>0</v>
      </c>
      <c r="G932" s="2">
        <f>'2 Diag Ordering list'!G900*'2 Diag Ordering list'!H900</f>
        <v>0</v>
      </c>
    </row>
    <row r="933" spans="1:7">
      <c r="A933" s="2">
        <f>'2 Diag Ordering list'!A901</f>
        <v>0</v>
      </c>
      <c r="B933" s="2">
        <f>'2 Diag Ordering list'!F901</f>
        <v>0</v>
      </c>
      <c r="C933" s="2">
        <f>'2 Diag Ordering list'!G901</f>
        <v>0</v>
      </c>
      <c r="D933" s="2">
        <f>'2 Diag Ordering list'!K901</f>
        <v>0</v>
      </c>
      <c r="E933" s="2">
        <f>'2 Diag Ordering list'!G901*'2 Diag Ordering list'!P901</f>
        <v>0</v>
      </c>
      <c r="F933" s="2">
        <f>'2 Diag Ordering list'!G901*'2 Diag Ordering list'!L901</f>
        <v>0</v>
      </c>
      <c r="G933" s="2">
        <f>'2 Diag Ordering list'!G901*'2 Diag Ordering list'!H901</f>
        <v>0</v>
      </c>
    </row>
    <row r="934" spans="1:7">
      <c r="A934" s="2">
        <f>'2 Diag Ordering list'!A902</f>
        <v>0</v>
      </c>
      <c r="B934" s="2">
        <f>'2 Diag Ordering list'!F902</f>
        <v>0</v>
      </c>
      <c r="C934" s="2">
        <f>'2 Diag Ordering list'!G902</f>
        <v>0</v>
      </c>
      <c r="D934" s="2">
        <f>'2 Diag Ordering list'!K902</f>
        <v>0</v>
      </c>
      <c r="E934" s="2">
        <f>'2 Diag Ordering list'!G902*'2 Diag Ordering list'!P902</f>
        <v>0</v>
      </c>
      <c r="F934" s="2">
        <f>'2 Diag Ordering list'!G902*'2 Diag Ordering list'!L902</f>
        <v>0</v>
      </c>
      <c r="G934" s="2">
        <f>'2 Diag Ordering list'!G902*'2 Diag Ordering list'!H902</f>
        <v>0</v>
      </c>
    </row>
    <row r="935" spans="1:7">
      <c r="A935" s="2">
        <f>'2 Diag Ordering list'!A903</f>
        <v>0</v>
      </c>
      <c r="B935" s="2">
        <f>'2 Diag Ordering list'!F903</f>
        <v>0</v>
      </c>
      <c r="C935" s="2">
        <f>'2 Diag Ordering list'!G903</f>
        <v>0</v>
      </c>
      <c r="D935" s="2">
        <f>'2 Diag Ordering list'!K903</f>
        <v>0</v>
      </c>
      <c r="E935" s="2">
        <f>'2 Diag Ordering list'!G903*'2 Diag Ordering list'!P903</f>
        <v>0</v>
      </c>
      <c r="F935" s="2">
        <f>'2 Diag Ordering list'!G903*'2 Diag Ordering list'!L903</f>
        <v>0</v>
      </c>
      <c r="G935" s="2">
        <f>'2 Diag Ordering list'!G903*'2 Diag Ordering list'!H903</f>
        <v>0</v>
      </c>
    </row>
    <row r="936" spans="1:7">
      <c r="A936" s="2">
        <f>'2 Diag Ordering list'!A904</f>
        <v>0</v>
      </c>
      <c r="B936" s="2">
        <f>'2 Diag Ordering list'!F904</f>
        <v>0</v>
      </c>
      <c r="C936" s="2">
        <f>'2 Diag Ordering list'!G904</f>
        <v>0</v>
      </c>
      <c r="D936" s="2">
        <f>'2 Diag Ordering list'!K904</f>
        <v>0</v>
      </c>
      <c r="E936" s="2">
        <f>'2 Diag Ordering list'!G904*'2 Diag Ordering list'!P904</f>
        <v>0</v>
      </c>
      <c r="F936" s="2">
        <f>'2 Diag Ordering list'!G904*'2 Diag Ordering list'!L904</f>
        <v>0</v>
      </c>
      <c r="G936" s="2">
        <f>'2 Diag Ordering list'!G904*'2 Diag Ordering list'!H904</f>
        <v>0</v>
      </c>
    </row>
    <row r="937" spans="1:7">
      <c r="A937" s="2">
        <f>'2 Diag Ordering list'!A905</f>
        <v>0</v>
      </c>
      <c r="B937" s="2">
        <f>'2 Diag Ordering list'!F905</f>
        <v>0</v>
      </c>
      <c r="C937" s="2">
        <f>'2 Diag Ordering list'!G905</f>
        <v>0</v>
      </c>
      <c r="D937" s="2">
        <f>'2 Diag Ordering list'!K905</f>
        <v>0</v>
      </c>
      <c r="E937" s="2">
        <f>'2 Diag Ordering list'!G905*'2 Diag Ordering list'!P905</f>
        <v>0</v>
      </c>
      <c r="F937" s="2">
        <f>'2 Diag Ordering list'!G905*'2 Diag Ordering list'!L905</f>
        <v>0</v>
      </c>
      <c r="G937" s="2">
        <f>'2 Diag Ordering list'!G905*'2 Diag Ordering list'!H905</f>
        <v>0</v>
      </c>
    </row>
    <row r="938" spans="1:7">
      <c r="A938" s="2">
        <f>'2 Diag Ordering list'!A906</f>
        <v>0</v>
      </c>
      <c r="B938" s="2">
        <f>'2 Diag Ordering list'!F906</f>
        <v>0</v>
      </c>
      <c r="C938" s="2">
        <f>'2 Diag Ordering list'!G906</f>
        <v>0</v>
      </c>
      <c r="D938" s="2">
        <f>'2 Diag Ordering list'!K906</f>
        <v>0</v>
      </c>
      <c r="E938" s="2">
        <f>'2 Diag Ordering list'!G906*'2 Diag Ordering list'!P906</f>
        <v>0</v>
      </c>
      <c r="F938" s="2">
        <f>'2 Diag Ordering list'!G906*'2 Diag Ordering list'!L906</f>
        <v>0</v>
      </c>
      <c r="G938" s="2">
        <f>'2 Diag Ordering list'!G906*'2 Diag Ordering list'!H906</f>
        <v>0</v>
      </c>
    </row>
    <row r="939" spans="1:7">
      <c r="A939" s="2">
        <f>'2 Diag Ordering list'!A907</f>
        <v>0</v>
      </c>
      <c r="B939" s="2">
        <f>'2 Diag Ordering list'!F907</f>
        <v>0</v>
      </c>
      <c r="C939" s="2">
        <f>'2 Diag Ordering list'!G907</f>
        <v>0</v>
      </c>
      <c r="D939" s="2">
        <f>'2 Diag Ordering list'!K907</f>
        <v>0</v>
      </c>
      <c r="E939" s="2">
        <f>'2 Diag Ordering list'!G907*'2 Diag Ordering list'!P907</f>
        <v>0</v>
      </c>
      <c r="F939" s="2">
        <f>'2 Diag Ordering list'!G907*'2 Diag Ordering list'!L907</f>
        <v>0</v>
      </c>
      <c r="G939" s="2">
        <f>'2 Diag Ordering list'!G907*'2 Diag Ordering list'!H907</f>
        <v>0</v>
      </c>
    </row>
    <row r="940" spans="1:7">
      <c r="A940" s="2">
        <f>'2 Diag Ordering list'!A908</f>
        <v>0</v>
      </c>
      <c r="B940" s="2">
        <f>'2 Diag Ordering list'!F908</f>
        <v>0</v>
      </c>
      <c r="C940" s="2">
        <f>'2 Diag Ordering list'!G908</f>
        <v>0</v>
      </c>
      <c r="D940" s="2">
        <f>'2 Diag Ordering list'!K908</f>
        <v>0</v>
      </c>
      <c r="E940" s="2">
        <f>'2 Diag Ordering list'!G908*'2 Diag Ordering list'!P908</f>
        <v>0</v>
      </c>
      <c r="F940" s="2">
        <f>'2 Diag Ordering list'!G908*'2 Diag Ordering list'!L908</f>
        <v>0</v>
      </c>
      <c r="G940" s="2">
        <f>'2 Diag Ordering list'!G908*'2 Diag Ordering list'!H908</f>
        <v>0</v>
      </c>
    </row>
    <row r="941" spans="1:7">
      <c r="A941" s="2">
        <f>'2 Diag Ordering list'!A909</f>
        <v>0</v>
      </c>
      <c r="B941" s="2">
        <f>'2 Diag Ordering list'!F909</f>
        <v>0</v>
      </c>
      <c r="C941" s="2">
        <f>'2 Diag Ordering list'!G909</f>
        <v>0</v>
      </c>
      <c r="D941" s="2">
        <f>'2 Diag Ordering list'!K909</f>
        <v>0</v>
      </c>
      <c r="E941" s="2">
        <f>'2 Diag Ordering list'!G909*'2 Diag Ordering list'!P909</f>
        <v>0</v>
      </c>
      <c r="F941" s="2">
        <f>'2 Diag Ordering list'!G909*'2 Diag Ordering list'!L909</f>
        <v>0</v>
      </c>
      <c r="G941" s="2">
        <f>'2 Diag Ordering list'!G909*'2 Diag Ordering list'!H909</f>
        <v>0</v>
      </c>
    </row>
    <row r="942" spans="1:7">
      <c r="A942" s="2">
        <f>'2 Diag Ordering list'!A910</f>
        <v>0</v>
      </c>
      <c r="B942" s="2">
        <f>'2 Diag Ordering list'!F910</f>
        <v>0</v>
      </c>
      <c r="C942" s="2">
        <f>'2 Diag Ordering list'!G910</f>
        <v>0</v>
      </c>
      <c r="D942" s="2">
        <f>'2 Diag Ordering list'!K910</f>
        <v>0</v>
      </c>
      <c r="E942" s="2">
        <f>'2 Diag Ordering list'!G910*'2 Diag Ordering list'!P910</f>
        <v>0</v>
      </c>
      <c r="F942" s="2">
        <f>'2 Diag Ordering list'!G910*'2 Diag Ordering list'!L910</f>
        <v>0</v>
      </c>
      <c r="G942" s="2">
        <f>'2 Diag Ordering list'!G910*'2 Diag Ordering list'!H910</f>
        <v>0</v>
      </c>
    </row>
    <row r="943" spans="1:7">
      <c r="A943" s="2">
        <f>'2 Diag Ordering list'!A911</f>
        <v>0</v>
      </c>
      <c r="B943" s="2">
        <f>'2 Diag Ordering list'!F911</f>
        <v>0</v>
      </c>
      <c r="C943" s="2">
        <f>'2 Diag Ordering list'!G911</f>
        <v>0</v>
      </c>
      <c r="D943" s="2">
        <f>'2 Diag Ordering list'!K911</f>
        <v>0</v>
      </c>
      <c r="E943" s="2">
        <f>'2 Diag Ordering list'!G911*'2 Diag Ordering list'!P911</f>
        <v>0</v>
      </c>
      <c r="F943" s="2">
        <f>'2 Diag Ordering list'!G911*'2 Diag Ordering list'!L911</f>
        <v>0</v>
      </c>
      <c r="G943" s="2">
        <f>'2 Diag Ordering list'!G911*'2 Diag Ordering list'!H911</f>
        <v>0</v>
      </c>
    </row>
    <row r="944" spans="1:7">
      <c r="A944" s="2">
        <f>'2 Diag Ordering list'!A912</f>
        <v>0</v>
      </c>
      <c r="B944" s="2">
        <f>'2 Diag Ordering list'!F912</f>
        <v>0</v>
      </c>
      <c r="C944" s="2">
        <f>'2 Diag Ordering list'!G912</f>
        <v>0</v>
      </c>
      <c r="D944" s="2">
        <f>'2 Diag Ordering list'!K912</f>
        <v>0</v>
      </c>
      <c r="E944" s="2">
        <f>'2 Diag Ordering list'!G912*'2 Diag Ordering list'!P912</f>
        <v>0</v>
      </c>
      <c r="F944" s="2">
        <f>'2 Diag Ordering list'!G912*'2 Diag Ordering list'!L912</f>
        <v>0</v>
      </c>
      <c r="G944" s="2">
        <f>'2 Diag Ordering list'!G912*'2 Diag Ordering list'!H912</f>
        <v>0</v>
      </c>
    </row>
    <row r="945" spans="1:7">
      <c r="A945" s="2">
        <f>'2 Diag Ordering list'!A913</f>
        <v>0</v>
      </c>
      <c r="B945" s="2">
        <f>'2 Diag Ordering list'!F913</f>
        <v>0</v>
      </c>
      <c r="C945" s="2">
        <f>'2 Diag Ordering list'!G913</f>
        <v>0</v>
      </c>
      <c r="D945" s="2">
        <f>'2 Diag Ordering list'!K913</f>
        <v>0</v>
      </c>
      <c r="E945" s="2">
        <f>'2 Diag Ordering list'!G913*'2 Diag Ordering list'!P913</f>
        <v>0</v>
      </c>
      <c r="F945" s="2">
        <f>'2 Diag Ordering list'!G913*'2 Diag Ordering list'!L913</f>
        <v>0</v>
      </c>
      <c r="G945" s="2">
        <f>'2 Diag Ordering list'!G913*'2 Diag Ordering list'!H913</f>
        <v>0</v>
      </c>
    </row>
    <row r="946" spans="1:7">
      <c r="A946" s="2">
        <f>'2 Diag Ordering list'!A914</f>
        <v>0</v>
      </c>
      <c r="B946" s="2">
        <f>'2 Diag Ordering list'!F914</f>
        <v>0</v>
      </c>
      <c r="C946" s="2">
        <f>'2 Diag Ordering list'!G914</f>
        <v>0</v>
      </c>
      <c r="D946" s="2">
        <f>'2 Diag Ordering list'!K914</f>
        <v>0</v>
      </c>
      <c r="E946" s="2">
        <f>'2 Diag Ordering list'!G914*'2 Diag Ordering list'!P914</f>
        <v>0</v>
      </c>
      <c r="F946" s="2">
        <f>'2 Diag Ordering list'!G914*'2 Diag Ordering list'!L914</f>
        <v>0</v>
      </c>
      <c r="G946" s="2">
        <f>'2 Diag Ordering list'!G914*'2 Diag Ordering list'!H914</f>
        <v>0</v>
      </c>
    </row>
    <row r="947" spans="1:7">
      <c r="A947" s="2">
        <f>'2 Diag Ordering list'!A915</f>
        <v>0</v>
      </c>
      <c r="B947" s="2">
        <f>'2 Diag Ordering list'!F915</f>
        <v>0</v>
      </c>
      <c r="C947" s="2">
        <f>'2 Diag Ordering list'!G915</f>
        <v>0</v>
      </c>
      <c r="D947" s="2">
        <f>'2 Diag Ordering list'!K915</f>
        <v>0</v>
      </c>
      <c r="E947" s="2">
        <f>'2 Diag Ordering list'!G915*'2 Diag Ordering list'!P915</f>
        <v>0</v>
      </c>
      <c r="F947" s="2">
        <f>'2 Diag Ordering list'!G915*'2 Diag Ordering list'!L915</f>
        <v>0</v>
      </c>
      <c r="G947" s="2">
        <f>'2 Diag Ordering list'!G915*'2 Diag Ordering list'!H915</f>
        <v>0</v>
      </c>
    </row>
    <row r="948" spans="1:7">
      <c r="A948" s="2">
        <f>'2 Diag Ordering list'!A916</f>
        <v>0</v>
      </c>
      <c r="B948" s="2">
        <f>'2 Diag Ordering list'!F916</f>
        <v>0</v>
      </c>
      <c r="C948" s="2">
        <f>'2 Diag Ordering list'!G916</f>
        <v>0</v>
      </c>
      <c r="D948" s="2">
        <f>'2 Diag Ordering list'!K916</f>
        <v>0</v>
      </c>
      <c r="E948" s="2">
        <f>'2 Diag Ordering list'!G916*'2 Diag Ordering list'!P916</f>
        <v>0</v>
      </c>
      <c r="F948" s="2">
        <f>'2 Diag Ordering list'!G916*'2 Diag Ordering list'!L916</f>
        <v>0</v>
      </c>
      <c r="G948" s="2">
        <f>'2 Diag Ordering list'!G916*'2 Diag Ordering list'!H916</f>
        <v>0</v>
      </c>
    </row>
    <row r="949" spans="1:7">
      <c r="A949" s="2">
        <f>'2 Diag Ordering list'!A917</f>
        <v>0</v>
      </c>
      <c r="B949" s="2">
        <f>'2 Diag Ordering list'!F917</f>
        <v>0</v>
      </c>
      <c r="C949" s="2">
        <f>'2 Diag Ordering list'!G917</f>
        <v>0</v>
      </c>
      <c r="D949" s="2">
        <f>'2 Diag Ordering list'!K917</f>
        <v>0</v>
      </c>
      <c r="E949" s="2">
        <f>'2 Diag Ordering list'!G917*'2 Diag Ordering list'!P917</f>
        <v>0</v>
      </c>
      <c r="F949" s="2">
        <f>'2 Diag Ordering list'!G917*'2 Diag Ordering list'!L917</f>
        <v>0</v>
      </c>
      <c r="G949" s="2">
        <f>'2 Diag Ordering list'!G917*'2 Diag Ordering list'!H917</f>
        <v>0</v>
      </c>
    </row>
    <row r="950" spans="1:7">
      <c r="A950" s="2">
        <f>'2 Diag Ordering list'!A918</f>
        <v>0</v>
      </c>
      <c r="B950" s="2">
        <f>'2 Diag Ordering list'!F918</f>
        <v>0</v>
      </c>
      <c r="C950" s="2">
        <f>'2 Diag Ordering list'!G918</f>
        <v>0</v>
      </c>
      <c r="D950" s="2">
        <f>'2 Diag Ordering list'!K918</f>
        <v>0</v>
      </c>
      <c r="E950" s="2">
        <f>'2 Diag Ordering list'!G918*'2 Diag Ordering list'!P918</f>
        <v>0</v>
      </c>
      <c r="F950" s="2">
        <f>'2 Diag Ordering list'!G918*'2 Diag Ordering list'!L918</f>
        <v>0</v>
      </c>
      <c r="G950" s="2">
        <f>'2 Diag Ordering list'!G918*'2 Diag Ordering list'!H918</f>
        <v>0</v>
      </c>
    </row>
    <row r="951" spans="1:7">
      <c r="A951" s="2">
        <f>'2 Diag Ordering list'!A919</f>
        <v>0</v>
      </c>
      <c r="B951" s="2">
        <f>'2 Diag Ordering list'!F919</f>
        <v>0</v>
      </c>
      <c r="C951" s="2">
        <f>'2 Diag Ordering list'!G919</f>
        <v>0</v>
      </c>
      <c r="D951" s="2">
        <f>'2 Diag Ordering list'!K919</f>
        <v>0</v>
      </c>
      <c r="E951" s="2">
        <f>'2 Diag Ordering list'!G919*'2 Diag Ordering list'!P919</f>
        <v>0</v>
      </c>
      <c r="F951" s="2">
        <f>'2 Diag Ordering list'!G919*'2 Diag Ordering list'!L919</f>
        <v>0</v>
      </c>
      <c r="G951" s="2">
        <f>'2 Diag Ordering list'!G919*'2 Diag Ordering list'!H919</f>
        <v>0</v>
      </c>
    </row>
    <row r="952" spans="1:7">
      <c r="A952" s="2">
        <f>'2 Diag Ordering list'!A920</f>
        <v>0</v>
      </c>
      <c r="B952" s="2">
        <f>'2 Diag Ordering list'!F920</f>
        <v>0</v>
      </c>
      <c r="C952" s="2">
        <f>'2 Diag Ordering list'!G920</f>
        <v>0</v>
      </c>
      <c r="D952" s="2">
        <f>'2 Diag Ordering list'!K920</f>
        <v>0</v>
      </c>
      <c r="E952" s="2">
        <f>'2 Diag Ordering list'!G920*'2 Diag Ordering list'!P920</f>
        <v>0</v>
      </c>
      <c r="F952" s="2">
        <f>'2 Diag Ordering list'!G920*'2 Diag Ordering list'!L920</f>
        <v>0</v>
      </c>
      <c r="G952" s="2">
        <f>'2 Diag Ordering list'!G920*'2 Diag Ordering list'!H920</f>
        <v>0</v>
      </c>
    </row>
    <row r="953" spans="1:7">
      <c r="A953" s="2">
        <f>'2 Diag Ordering list'!A921</f>
        <v>0</v>
      </c>
      <c r="B953" s="2">
        <f>'2 Diag Ordering list'!F921</f>
        <v>0</v>
      </c>
      <c r="C953" s="2">
        <f>'2 Diag Ordering list'!G921</f>
        <v>0</v>
      </c>
      <c r="D953" s="2">
        <f>'2 Diag Ordering list'!K921</f>
        <v>0</v>
      </c>
      <c r="E953" s="2">
        <f>'2 Diag Ordering list'!G921*'2 Diag Ordering list'!P921</f>
        <v>0</v>
      </c>
      <c r="F953" s="2">
        <f>'2 Diag Ordering list'!G921*'2 Diag Ordering list'!L921</f>
        <v>0</v>
      </c>
      <c r="G953" s="2">
        <f>'2 Diag Ordering list'!G921*'2 Diag Ordering list'!H921</f>
        <v>0</v>
      </c>
    </row>
    <row r="954" spans="1:7">
      <c r="A954" s="2">
        <f>'2 Diag Ordering list'!A922</f>
        <v>0</v>
      </c>
      <c r="B954" s="2">
        <f>'2 Diag Ordering list'!F922</f>
        <v>0</v>
      </c>
      <c r="C954" s="2">
        <f>'2 Diag Ordering list'!G922</f>
        <v>0</v>
      </c>
      <c r="D954" s="2">
        <f>'2 Diag Ordering list'!K922</f>
        <v>0</v>
      </c>
      <c r="E954" s="2">
        <f>'2 Diag Ordering list'!G922*'2 Diag Ordering list'!P922</f>
        <v>0</v>
      </c>
      <c r="F954" s="2">
        <f>'2 Diag Ordering list'!G922*'2 Diag Ordering list'!L922</f>
        <v>0</v>
      </c>
      <c r="G954" s="2">
        <f>'2 Diag Ordering list'!G922*'2 Diag Ordering list'!H922</f>
        <v>0</v>
      </c>
    </row>
    <row r="955" spans="1:7">
      <c r="A955" s="2">
        <f>'2 Diag Ordering list'!A923</f>
        <v>0</v>
      </c>
      <c r="B955" s="2">
        <f>'2 Diag Ordering list'!F923</f>
        <v>0</v>
      </c>
      <c r="C955" s="2">
        <f>'2 Diag Ordering list'!G923</f>
        <v>0</v>
      </c>
      <c r="D955" s="2">
        <f>'2 Diag Ordering list'!K923</f>
        <v>0</v>
      </c>
      <c r="E955" s="2">
        <f>'2 Diag Ordering list'!G923*'2 Diag Ordering list'!P923</f>
        <v>0</v>
      </c>
      <c r="F955" s="2">
        <f>'2 Diag Ordering list'!G923*'2 Diag Ordering list'!L923</f>
        <v>0</v>
      </c>
      <c r="G955" s="2">
        <f>'2 Diag Ordering list'!G923*'2 Diag Ordering list'!H923</f>
        <v>0</v>
      </c>
    </row>
    <row r="956" spans="1:7">
      <c r="A956" s="2">
        <f>'2 Diag Ordering list'!A924</f>
        <v>0</v>
      </c>
      <c r="B956" s="2">
        <f>'2 Diag Ordering list'!F924</f>
        <v>0</v>
      </c>
      <c r="C956" s="2">
        <f>'2 Diag Ordering list'!G924</f>
        <v>0</v>
      </c>
      <c r="D956" s="2">
        <f>'2 Diag Ordering list'!K924</f>
        <v>0</v>
      </c>
      <c r="E956" s="2">
        <f>'2 Diag Ordering list'!G924*'2 Diag Ordering list'!P924</f>
        <v>0</v>
      </c>
      <c r="F956" s="2">
        <f>'2 Diag Ordering list'!G924*'2 Diag Ordering list'!L924</f>
        <v>0</v>
      </c>
      <c r="G956" s="2">
        <f>'2 Diag Ordering list'!G924*'2 Diag Ordering list'!H924</f>
        <v>0</v>
      </c>
    </row>
    <row r="957" spans="1:7">
      <c r="A957" s="2">
        <f>'2 Diag Ordering list'!A925</f>
        <v>0</v>
      </c>
      <c r="B957" s="2">
        <f>'2 Diag Ordering list'!F925</f>
        <v>0</v>
      </c>
      <c r="C957" s="2">
        <f>'2 Diag Ordering list'!G925</f>
        <v>0</v>
      </c>
      <c r="D957" s="2">
        <f>'2 Diag Ordering list'!K925</f>
        <v>0</v>
      </c>
      <c r="E957" s="2">
        <f>'2 Diag Ordering list'!G925*'2 Diag Ordering list'!P925</f>
        <v>0</v>
      </c>
      <c r="F957" s="2">
        <f>'2 Diag Ordering list'!G925*'2 Diag Ordering list'!L925</f>
        <v>0</v>
      </c>
      <c r="G957" s="2">
        <f>'2 Diag Ordering list'!G925*'2 Diag Ordering list'!H925</f>
        <v>0</v>
      </c>
    </row>
    <row r="958" spans="1:7">
      <c r="A958" s="2">
        <f>'2 Diag Ordering list'!A926</f>
        <v>0</v>
      </c>
      <c r="B958" s="2">
        <f>'2 Diag Ordering list'!F926</f>
        <v>0</v>
      </c>
      <c r="C958" s="2">
        <f>'2 Diag Ordering list'!G926</f>
        <v>0</v>
      </c>
      <c r="D958" s="2">
        <f>'2 Diag Ordering list'!K926</f>
        <v>0</v>
      </c>
      <c r="E958" s="2">
        <f>'2 Diag Ordering list'!G926*'2 Diag Ordering list'!P926</f>
        <v>0</v>
      </c>
      <c r="F958" s="2">
        <f>'2 Diag Ordering list'!G926*'2 Diag Ordering list'!L926</f>
        <v>0</v>
      </c>
      <c r="G958" s="2">
        <f>'2 Diag Ordering list'!G926*'2 Diag Ordering list'!H926</f>
        <v>0</v>
      </c>
    </row>
    <row r="959" spans="1:7">
      <c r="A959" s="2">
        <f>'2 Diag Ordering list'!A927</f>
        <v>0</v>
      </c>
      <c r="B959" s="2">
        <f>'2 Diag Ordering list'!F927</f>
        <v>0</v>
      </c>
      <c r="C959" s="2">
        <f>'2 Diag Ordering list'!G927</f>
        <v>0</v>
      </c>
      <c r="D959" s="2">
        <f>'2 Diag Ordering list'!K927</f>
        <v>0</v>
      </c>
      <c r="E959" s="2">
        <f>'2 Diag Ordering list'!G927*'2 Diag Ordering list'!P927</f>
        <v>0</v>
      </c>
      <c r="F959" s="2">
        <f>'2 Diag Ordering list'!G927*'2 Diag Ordering list'!L927</f>
        <v>0</v>
      </c>
      <c r="G959" s="2">
        <f>'2 Diag Ordering list'!G927*'2 Diag Ordering list'!H927</f>
        <v>0</v>
      </c>
    </row>
    <row r="960" spans="1:7">
      <c r="A960" s="2">
        <f>'2 Diag Ordering list'!A928</f>
        <v>0</v>
      </c>
      <c r="B960" s="2">
        <f>'2 Diag Ordering list'!F928</f>
        <v>0</v>
      </c>
      <c r="C960" s="2">
        <f>'2 Diag Ordering list'!G928</f>
        <v>0</v>
      </c>
      <c r="D960" s="2">
        <f>'2 Diag Ordering list'!K928</f>
        <v>0</v>
      </c>
      <c r="E960" s="2">
        <f>'2 Diag Ordering list'!G928*'2 Diag Ordering list'!P928</f>
        <v>0</v>
      </c>
      <c r="F960" s="2">
        <f>'2 Diag Ordering list'!G928*'2 Diag Ordering list'!L928</f>
        <v>0</v>
      </c>
      <c r="G960" s="2">
        <f>'2 Diag Ordering list'!G928*'2 Diag Ordering list'!H928</f>
        <v>0</v>
      </c>
    </row>
    <row r="961" spans="1:7">
      <c r="A961" s="2">
        <f>'2 Diag Ordering list'!A929</f>
        <v>0</v>
      </c>
      <c r="B961" s="2">
        <f>'2 Diag Ordering list'!F929</f>
        <v>0</v>
      </c>
      <c r="C961" s="2">
        <f>'2 Diag Ordering list'!G929</f>
        <v>0</v>
      </c>
      <c r="D961" s="2">
        <f>'2 Diag Ordering list'!K929</f>
        <v>0</v>
      </c>
      <c r="E961" s="2">
        <f>'2 Diag Ordering list'!G929*'2 Diag Ordering list'!P929</f>
        <v>0</v>
      </c>
      <c r="F961" s="2">
        <f>'2 Diag Ordering list'!G929*'2 Diag Ordering list'!L929</f>
        <v>0</v>
      </c>
      <c r="G961" s="2">
        <f>'2 Diag Ordering list'!G929*'2 Diag Ordering list'!H929</f>
        <v>0</v>
      </c>
    </row>
    <row r="962" spans="1:7">
      <c r="A962" s="2">
        <f>'2 Diag Ordering list'!A930</f>
        <v>0</v>
      </c>
      <c r="B962" s="2">
        <f>'2 Diag Ordering list'!F930</f>
        <v>0</v>
      </c>
      <c r="C962" s="2">
        <f>'2 Diag Ordering list'!G930</f>
        <v>0</v>
      </c>
      <c r="D962" s="2">
        <f>'2 Diag Ordering list'!K930</f>
        <v>0</v>
      </c>
      <c r="E962" s="2">
        <f>'2 Diag Ordering list'!G930*'2 Diag Ordering list'!P930</f>
        <v>0</v>
      </c>
      <c r="F962" s="2">
        <f>'2 Diag Ordering list'!G930*'2 Diag Ordering list'!L930</f>
        <v>0</v>
      </c>
      <c r="G962" s="2">
        <f>'2 Diag Ordering list'!G930*'2 Diag Ordering list'!H930</f>
        <v>0</v>
      </c>
    </row>
    <row r="963" spans="1:7">
      <c r="A963" s="2">
        <f>'2 Diag Ordering list'!A931</f>
        <v>0</v>
      </c>
      <c r="B963" s="2">
        <f>'2 Diag Ordering list'!F931</f>
        <v>0</v>
      </c>
      <c r="C963" s="2">
        <f>'2 Diag Ordering list'!G931</f>
        <v>0</v>
      </c>
      <c r="D963" s="2">
        <f>'2 Diag Ordering list'!K931</f>
        <v>0</v>
      </c>
      <c r="E963" s="2">
        <f>'2 Diag Ordering list'!G931*'2 Diag Ordering list'!P931</f>
        <v>0</v>
      </c>
      <c r="F963" s="2">
        <f>'2 Diag Ordering list'!G931*'2 Diag Ordering list'!L931</f>
        <v>0</v>
      </c>
      <c r="G963" s="2">
        <f>'2 Diag Ordering list'!G931*'2 Diag Ordering list'!H931</f>
        <v>0</v>
      </c>
    </row>
    <row r="964" spans="1:7">
      <c r="A964" s="2">
        <f>'2 Diag Ordering list'!A932</f>
        <v>0</v>
      </c>
      <c r="B964" s="2">
        <f>'2 Diag Ordering list'!F932</f>
        <v>0</v>
      </c>
      <c r="C964" s="2">
        <f>'2 Diag Ordering list'!G932</f>
        <v>0</v>
      </c>
      <c r="D964" s="2">
        <f>'2 Diag Ordering list'!K932</f>
        <v>0</v>
      </c>
      <c r="E964" s="2">
        <f>'2 Diag Ordering list'!G932*'2 Diag Ordering list'!P932</f>
        <v>0</v>
      </c>
      <c r="F964" s="2">
        <f>'2 Diag Ordering list'!G932*'2 Diag Ordering list'!L932</f>
        <v>0</v>
      </c>
      <c r="G964" s="2">
        <f>'2 Diag Ordering list'!G932*'2 Diag Ordering list'!H932</f>
        <v>0</v>
      </c>
    </row>
    <row r="965" spans="1:7">
      <c r="A965" s="2">
        <f>'2 Diag Ordering list'!A933</f>
        <v>0</v>
      </c>
      <c r="B965" s="2">
        <f>'2 Diag Ordering list'!F933</f>
        <v>0</v>
      </c>
      <c r="C965" s="2">
        <f>'2 Diag Ordering list'!G933</f>
        <v>0</v>
      </c>
      <c r="D965" s="2">
        <f>'2 Diag Ordering list'!K933</f>
        <v>0</v>
      </c>
      <c r="E965" s="2">
        <f>'2 Diag Ordering list'!G933*'2 Diag Ordering list'!P933</f>
        <v>0</v>
      </c>
      <c r="F965" s="2">
        <f>'2 Diag Ordering list'!G933*'2 Diag Ordering list'!L933</f>
        <v>0</v>
      </c>
      <c r="G965" s="2">
        <f>'2 Diag Ordering list'!G933*'2 Diag Ordering list'!H933</f>
        <v>0</v>
      </c>
    </row>
    <row r="966" spans="1:7">
      <c r="A966" s="2">
        <f>'2 Diag Ordering list'!A934</f>
        <v>0</v>
      </c>
      <c r="B966" s="2">
        <f>'2 Diag Ordering list'!F934</f>
        <v>0</v>
      </c>
      <c r="C966" s="2">
        <f>'2 Diag Ordering list'!G934</f>
        <v>0</v>
      </c>
      <c r="D966" s="2">
        <f>'2 Diag Ordering list'!K934</f>
        <v>0</v>
      </c>
      <c r="E966" s="2">
        <f>'2 Diag Ordering list'!G934*'2 Diag Ordering list'!P934</f>
        <v>0</v>
      </c>
      <c r="F966" s="2">
        <f>'2 Diag Ordering list'!G934*'2 Diag Ordering list'!L934</f>
        <v>0</v>
      </c>
      <c r="G966" s="2">
        <f>'2 Diag Ordering list'!G934*'2 Diag Ordering list'!H934</f>
        <v>0</v>
      </c>
    </row>
    <row r="967" spans="1:7">
      <c r="A967" s="2">
        <f>'2 Diag Ordering list'!A935</f>
        <v>0</v>
      </c>
      <c r="B967" s="2">
        <f>'2 Diag Ordering list'!F935</f>
        <v>0</v>
      </c>
      <c r="C967" s="2">
        <f>'2 Diag Ordering list'!G935</f>
        <v>0</v>
      </c>
      <c r="D967" s="2">
        <f>'2 Diag Ordering list'!K935</f>
        <v>0</v>
      </c>
      <c r="E967" s="2">
        <f>'2 Diag Ordering list'!G935*'2 Diag Ordering list'!P935</f>
        <v>0</v>
      </c>
      <c r="F967" s="2">
        <f>'2 Diag Ordering list'!G935*'2 Diag Ordering list'!L935</f>
        <v>0</v>
      </c>
      <c r="G967" s="2">
        <f>'2 Diag Ordering list'!G935*'2 Diag Ordering list'!H935</f>
        <v>0</v>
      </c>
    </row>
    <row r="968" spans="1:7">
      <c r="A968" s="2">
        <f>'2 Diag Ordering list'!A936</f>
        <v>0</v>
      </c>
      <c r="B968" s="2">
        <f>'2 Diag Ordering list'!F936</f>
        <v>0</v>
      </c>
      <c r="C968" s="2">
        <f>'2 Diag Ordering list'!G936</f>
        <v>0</v>
      </c>
      <c r="D968" s="2">
        <f>'2 Diag Ordering list'!K936</f>
        <v>0</v>
      </c>
      <c r="E968" s="2">
        <f>'2 Diag Ordering list'!G936*'2 Diag Ordering list'!P936</f>
        <v>0</v>
      </c>
      <c r="F968" s="2">
        <f>'2 Diag Ordering list'!G936*'2 Diag Ordering list'!L936</f>
        <v>0</v>
      </c>
      <c r="G968" s="2">
        <f>'2 Diag Ordering list'!G936*'2 Diag Ordering list'!H936</f>
        <v>0</v>
      </c>
    </row>
    <row r="969" spans="1:7">
      <c r="A969" s="2">
        <f>'2 Diag Ordering list'!A937</f>
        <v>0</v>
      </c>
      <c r="B969" s="2">
        <f>'2 Diag Ordering list'!F937</f>
        <v>0</v>
      </c>
      <c r="C969" s="2">
        <f>'2 Diag Ordering list'!G937</f>
        <v>0</v>
      </c>
      <c r="D969" s="2">
        <f>'2 Diag Ordering list'!K937</f>
        <v>0</v>
      </c>
      <c r="E969" s="2">
        <f>'2 Diag Ordering list'!G937*'2 Diag Ordering list'!P937</f>
        <v>0</v>
      </c>
      <c r="F969" s="2">
        <f>'2 Diag Ordering list'!G937*'2 Diag Ordering list'!L937</f>
        <v>0</v>
      </c>
      <c r="G969" s="2">
        <f>'2 Diag Ordering list'!G937*'2 Diag Ordering list'!H937</f>
        <v>0</v>
      </c>
    </row>
    <row r="970" spans="1:7">
      <c r="A970" s="2">
        <f>'2 Diag Ordering list'!A938</f>
        <v>0</v>
      </c>
      <c r="B970" s="2">
        <f>'2 Diag Ordering list'!F938</f>
        <v>0</v>
      </c>
      <c r="C970" s="2">
        <f>'2 Diag Ordering list'!G938</f>
        <v>0</v>
      </c>
      <c r="D970" s="2">
        <f>'2 Diag Ordering list'!K938</f>
        <v>0</v>
      </c>
      <c r="E970" s="2">
        <f>'2 Diag Ordering list'!G938*'2 Diag Ordering list'!P938</f>
        <v>0</v>
      </c>
      <c r="F970" s="2">
        <f>'2 Diag Ordering list'!G938*'2 Diag Ordering list'!L938</f>
        <v>0</v>
      </c>
      <c r="G970" s="2">
        <f>'2 Diag Ordering list'!G938*'2 Diag Ordering list'!H938</f>
        <v>0</v>
      </c>
    </row>
    <row r="971" spans="1:7">
      <c r="A971" s="2">
        <f>'2 Diag Ordering list'!A939</f>
        <v>0</v>
      </c>
      <c r="B971" s="2">
        <f>'2 Diag Ordering list'!F939</f>
        <v>0</v>
      </c>
      <c r="C971" s="2">
        <f>'2 Diag Ordering list'!G939</f>
        <v>0</v>
      </c>
      <c r="D971" s="2">
        <f>'2 Diag Ordering list'!K939</f>
        <v>0</v>
      </c>
      <c r="E971" s="2">
        <f>'2 Diag Ordering list'!G939*'2 Diag Ordering list'!P939</f>
        <v>0</v>
      </c>
      <c r="F971" s="2">
        <f>'2 Diag Ordering list'!G939*'2 Diag Ordering list'!L939</f>
        <v>0</v>
      </c>
      <c r="G971" s="2">
        <f>'2 Diag Ordering list'!G939*'2 Diag Ordering list'!H939</f>
        <v>0</v>
      </c>
    </row>
    <row r="972" spans="1:7">
      <c r="A972" s="2">
        <f>'2 Diag Ordering list'!A940</f>
        <v>0</v>
      </c>
      <c r="B972" s="2">
        <f>'2 Diag Ordering list'!F940</f>
        <v>0</v>
      </c>
      <c r="C972" s="2">
        <f>'2 Diag Ordering list'!G940</f>
        <v>0</v>
      </c>
      <c r="D972" s="2">
        <f>'2 Diag Ordering list'!K940</f>
        <v>0</v>
      </c>
      <c r="E972" s="2">
        <f>'2 Diag Ordering list'!G940*'2 Diag Ordering list'!P940</f>
        <v>0</v>
      </c>
      <c r="F972" s="2">
        <f>'2 Diag Ordering list'!G940*'2 Diag Ordering list'!L940</f>
        <v>0</v>
      </c>
      <c r="G972" s="2">
        <f>'2 Diag Ordering list'!G940*'2 Diag Ordering list'!H940</f>
        <v>0</v>
      </c>
    </row>
    <row r="973" spans="1:7">
      <c r="A973" s="2">
        <f>'2 Diag Ordering list'!A941</f>
        <v>0</v>
      </c>
      <c r="B973" s="2">
        <f>'2 Diag Ordering list'!F941</f>
        <v>0</v>
      </c>
      <c r="C973" s="2">
        <f>'2 Diag Ordering list'!G941</f>
        <v>0</v>
      </c>
      <c r="D973" s="2">
        <f>'2 Diag Ordering list'!K941</f>
        <v>0</v>
      </c>
      <c r="E973" s="2">
        <f>'2 Diag Ordering list'!G941*'2 Diag Ordering list'!P941</f>
        <v>0</v>
      </c>
      <c r="F973" s="2">
        <f>'2 Diag Ordering list'!G941*'2 Diag Ordering list'!L941</f>
        <v>0</v>
      </c>
      <c r="G973" s="2">
        <f>'2 Diag Ordering list'!G941*'2 Diag Ordering list'!H941</f>
        <v>0</v>
      </c>
    </row>
    <row r="974" spans="1:7">
      <c r="A974" s="2">
        <f>'2 Diag Ordering list'!A942</f>
        <v>0</v>
      </c>
      <c r="B974" s="2">
        <f>'2 Diag Ordering list'!F942</f>
        <v>0</v>
      </c>
      <c r="C974" s="2">
        <f>'2 Diag Ordering list'!G942</f>
        <v>0</v>
      </c>
      <c r="D974" s="2">
        <f>'2 Diag Ordering list'!K942</f>
        <v>0</v>
      </c>
      <c r="E974" s="2">
        <f>'2 Diag Ordering list'!G942*'2 Diag Ordering list'!P942</f>
        <v>0</v>
      </c>
      <c r="F974" s="2">
        <f>'2 Diag Ordering list'!G942*'2 Diag Ordering list'!L942</f>
        <v>0</v>
      </c>
      <c r="G974" s="2">
        <f>'2 Diag Ordering list'!G942*'2 Diag Ordering list'!H942</f>
        <v>0</v>
      </c>
    </row>
    <row r="975" spans="1:7">
      <c r="A975" s="2">
        <f>'2 Diag Ordering list'!A943</f>
        <v>0</v>
      </c>
      <c r="B975" s="2">
        <f>'2 Diag Ordering list'!F943</f>
        <v>0</v>
      </c>
      <c r="C975" s="2">
        <f>'2 Diag Ordering list'!G943</f>
        <v>0</v>
      </c>
      <c r="D975" s="2">
        <f>'2 Diag Ordering list'!K943</f>
        <v>0</v>
      </c>
      <c r="E975" s="2">
        <f>'2 Diag Ordering list'!G943*'2 Diag Ordering list'!P943</f>
        <v>0</v>
      </c>
      <c r="F975" s="2">
        <f>'2 Diag Ordering list'!G943*'2 Diag Ordering list'!L943</f>
        <v>0</v>
      </c>
      <c r="G975" s="2">
        <f>'2 Diag Ordering list'!G943*'2 Diag Ordering list'!H943</f>
        <v>0</v>
      </c>
    </row>
    <row r="976" spans="1:7">
      <c r="A976" s="2">
        <f>'2 Diag Ordering list'!A944</f>
        <v>0</v>
      </c>
      <c r="B976" s="2">
        <f>'2 Diag Ordering list'!F944</f>
        <v>0</v>
      </c>
      <c r="C976" s="2">
        <f>'2 Diag Ordering list'!G944</f>
        <v>0</v>
      </c>
      <c r="D976" s="2">
        <f>'2 Diag Ordering list'!K944</f>
        <v>0</v>
      </c>
      <c r="E976" s="2">
        <f>'2 Diag Ordering list'!G944*'2 Diag Ordering list'!P944</f>
        <v>0</v>
      </c>
      <c r="F976" s="2">
        <f>'2 Diag Ordering list'!G944*'2 Diag Ordering list'!L944</f>
        <v>0</v>
      </c>
      <c r="G976" s="2">
        <f>'2 Diag Ordering list'!G944*'2 Diag Ordering list'!H944</f>
        <v>0</v>
      </c>
    </row>
    <row r="977" spans="1:7">
      <c r="A977" s="2">
        <f>'2 Diag Ordering list'!A945</f>
        <v>0</v>
      </c>
      <c r="B977" s="2">
        <f>'2 Diag Ordering list'!F945</f>
        <v>0</v>
      </c>
      <c r="C977" s="2">
        <f>'2 Diag Ordering list'!G945</f>
        <v>0</v>
      </c>
      <c r="D977" s="2">
        <f>'2 Diag Ordering list'!K945</f>
        <v>0</v>
      </c>
      <c r="E977" s="2">
        <f>'2 Diag Ordering list'!G945*'2 Diag Ordering list'!P945</f>
        <v>0</v>
      </c>
      <c r="F977" s="2">
        <f>'2 Diag Ordering list'!G945*'2 Diag Ordering list'!L945</f>
        <v>0</v>
      </c>
      <c r="G977" s="2">
        <f>'2 Diag Ordering list'!G945*'2 Diag Ordering list'!H945</f>
        <v>0</v>
      </c>
    </row>
    <row r="978" spans="1:7">
      <c r="A978" s="2">
        <f>'2 Diag Ordering list'!A946</f>
        <v>0</v>
      </c>
      <c r="B978" s="2">
        <f>'2 Diag Ordering list'!F946</f>
        <v>0</v>
      </c>
      <c r="C978" s="2">
        <f>'2 Diag Ordering list'!G946</f>
        <v>0</v>
      </c>
      <c r="D978" s="2">
        <f>'2 Diag Ordering list'!K946</f>
        <v>0</v>
      </c>
      <c r="E978" s="2">
        <f>'2 Diag Ordering list'!G946*'2 Diag Ordering list'!P946</f>
        <v>0</v>
      </c>
      <c r="F978" s="2">
        <f>'2 Diag Ordering list'!G946*'2 Diag Ordering list'!L946</f>
        <v>0</v>
      </c>
      <c r="G978" s="2">
        <f>'2 Diag Ordering list'!G946*'2 Diag Ordering list'!H946</f>
        <v>0</v>
      </c>
    </row>
    <row r="979" spans="1:7">
      <c r="A979" s="2">
        <f>'2 Diag Ordering list'!A947</f>
        <v>0</v>
      </c>
      <c r="B979" s="2">
        <f>'2 Diag Ordering list'!F947</f>
        <v>0</v>
      </c>
      <c r="C979" s="2">
        <f>'2 Diag Ordering list'!G947</f>
        <v>0</v>
      </c>
      <c r="D979" s="2">
        <f>'2 Diag Ordering list'!K947</f>
        <v>0</v>
      </c>
      <c r="E979" s="2">
        <f>'2 Diag Ordering list'!G947*'2 Diag Ordering list'!P947</f>
        <v>0</v>
      </c>
      <c r="F979" s="2">
        <f>'2 Diag Ordering list'!G947*'2 Diag Ordering list'!L947</f>
        <v>0</v>
      </c>
      <c r="G979" s="2">
        <f>'2 Diag Ordering list'!G947*'2 Diag Ordering list'!H947</f>
        <v>0</v>
      </c>
    </row>
    <row r="980" spans="1:7">
      <c r="A980" s="2">
        <f>'2 Diag Ordering list'!A948</f>
        <v>0</v>
      </c>
      <c r="B980" s="2">
        <f>'2 Diag Ordering list'!F948</f>
        <v>0</v>
      </c>
      <c r="C980" s="2">
        <f>'2 Diag Ordering list'!G948</f>
        <v>0</v>
      </c>
      <c r="D980" s="2">
        <f>'2 Diag Ordering list'!K948</f>
        <v>0</v>
      </c>
      <c r="E980" s="2">
        <f>'2 Diag Ordering list'!G948*'2 Diag Ordering list'!P948</f>
        <v>0</v>
      </c>
      <c r="F980" s="2">
        <f>'2 Diag Ordering list'!G948*'2 Diag Ordering list'!L948</f>
        <v>0</v>
      </c>
      <c r="G980" s="2">
        <f>'2 Diag Ordering list'!G948*'2 Diag Ordering list'!H948</f>
        <v>0</v>
      </c>
    </row>
    <row r="981" spans="1:7">
      <c r="A981" s="2">
        <f>'2 Diag Ordering list'!A949</f>
        <v>0</v>
      </c>
      <c r="B981" s="2">
        <f>'2 Diag Ordering list'!F949</f>
        <v>0</v>
      </c>
      <c r="C981" s="2">
        <f>'2 Diag Ordering list'!G949</f>
        <v>0</v>
      </c>
      <c r="D981" s="2">
        <f>'2 Diag Ordering list'!K949</f>
        <v>0</v>
      </c>
      <c r="E981" s="2">
        <f>'2 Diag Ordering list'!G949*'2 Diag Ordering list'!P949</f>
        <v>0</v>
      </c>
      <c r="F981" s="2">
        <f>'2 Diag Ordering list'!G949*'2 Diag Ordering list'!L949</f>
        <v>0</v>
      </c>
      <c r="G981" s="2">
        <f>'2 Diag Ordering list'!G949*'2 Diag Ordering list'!H949</f>
        <v>0</v>
      </c>
    </row>
    <row r="982" spans="1:7">
      <c r="A982" s="2">
        <f>'2 Diag Ordering list'!A950</f>
        <v>0</v>
      </c>
      <c r="B982" s="2">
        <f>'2 Diag Ordering list'!F950</f>
        <v>0</v>
      </c>
      <c r="C982" s="2">
        <f>'2 Diag Ordering list'!G950</f>
        <v>0</v>
      </c>
      <c r="D982" s="2">
        <f>'2 Diag Ordering list'!K950</f>
        <v>0</v>
      </c>
      <c r="E982" s="2">
        <f>'2 Diag Ordering list'!G950*'2 Diag Ordering list'!P950</f>
        <v>0</v>
      </c>
      <c r="F982" s="2">
        <f>'2 Diag Ordering list'!G950*'2 Diag Ordering list'!L950</f>
        <v>0</v>
      </c>
      <c r="G982" s="2">
        <f>'2 Diag Ordering list'!G950*'2 Diag Ordering list'!H950</f>
        <v>0</v>
      </c>
    </row>
    <row r="983" spans="1:7">
      <c r="A983" s="2">
        <f>'2 Diag Ordering list'!A951</f>
        <v>0</v>
      </c>
      <c r="B983" s="2">
        <f>'2 Diag Ordering list'!F951</f>
        <v>0</v>
      </c>
      <c r="C983" s="2">
        <f>'2 Diag Ordering list'!G951</f>
        <v>0</v>
      </c>
      <c r="D983" s="2">
        <f>'2 Diag Ordering list'!K951</f>
        <v>0</v>
      </c>
      <c r="E983" s="2">
        <f>'2 Diag Ordering list'!G951*'2 Diag Ordering list'!P951</f>
        <v>0</v>
      </c>
      <c r="F983" s="2">
        <f>'2 Diag Ordering list'!G951*'2 Diag Ordering list'!L951</f>
        <v>0</v>
      </c>
      <c r="G983" s="2">
        <f>'2 Diag Ordering list'!G951*'2 Diag Ordering list'!H951</f>
        <v>0</v>
      </c>
    </row>
    <row r="984" spans="1:7">
      <c r="A984" s="2">
        <f>'2 Diag Ordering list'!A952</f>
        <v>0</v>
      </c>
      <c r="B984" s="2">
        <f>'2 Diag Ordering list'!F952</f>
        <v>0</v>
      </c>
      <c r="C984" s="2">
        <f>'2 Diag Ordering list'!G952</f>
        <v>0</v>
      </c>
      <c r="D984" s="2">
        <f>'2 Diag Ordering list'!K952</f>
        <v>0</v>
      </c>
      <c r="E984" s="2">
        <f>'2 Diag Ordering list'!G952*'2 Diag Ordering list'!P952</f>
        <v>0</v>
      </c>
      <c r="F984" s="2">
        <f>'2 Diag Ordering list'!G952*'2 Diag Ordering list'!L952</f>
        <v>0</v>
      </c>
      <c r="G984" s="2">
        <f>'2 Diag Ordering list'!G952*'2 Diag Ordering list'!H952</f>
        <v>0</v>
      </c>
    </row>
    <row r="985" spans="1:7">
      <c r="A985" s="2">
        <f>'2 Diag Ordering list'!A953</f>
        <v>0</v>
      </c>
      <c r="B985" s="2">
        <f>'2 Diag Ordering list'!F953</f>
        <v>0</v>
      </c>
      <c r="C985" s="2">
        <f>'2 Diag Ordering list'!G953</f>
        <v>0</v>
      </c>
      <c r="D985" s="2">
        <f>'2 Diag Ordering list'!K953</f>
        <v>0</v>
      </c>
      <c r="E985" s="2">
        <f>'2 Diag Ordering list'!G953*'2 Diag Ordering list'!P953</f>
        <v>0</v>
      </c>
      <c r="F985" s="2">
        <f>'2 Diag Ordering list'!G953*'2 Diag Ordering list'!L953</f>
        <v>0</v>
      </c>
      <c r="G985" s="2">
        <f>'2 Diag Ordering list'!G953*'2 Diag Ordering list'!H953</f>
        <v>0</v>
      </c>
    </row>
    <row r="986" spans="1:7">
      <c r="A986" s="2">
        <f>'2 Diag Ordering list'!A954</f>
        <v>0</v>
      </c>
      <c r="B986" s="2">
        <f>'2 Diag Ordering list'!F954</f>
        <v>0</v>
      </c>
      <c r="C986" s="2">
        <f>'2 Diag Ordering list'!G954</f>
        <v>0</v>
      </c>
      <c r="D986" s="2">
        <f>'2 Diag Ordering list'!K954</f>
        <v>0</v>
      </c>
      <c r="E986" s="2">
        <f>'2 Diag Ordering list'!G954*'2 Diag Ordering list'!P954</f>
        <v>0</v>
      </c>
      <c r="F986" s="2">
        <f>'2 Diag Ordering list'!G954*'2 Diag Ordering list'!L954</f>
        <v>0</v>
      </c>
      <c r="G986" s="2">
        <f>'2 Diag Ordering list'!G954*'2 Diag Ordering list'!H954</f>
        <v>0</v>
      </c>
    </row>
    <row r="987" spans="1:7">
      <c r="A987" s="2">
        <f>'2 Diag Ordering list'!A955</f>
        <v>0</v>
      </c>
      <c r="B987" s="2">
        <f>'2 Diag Ordering list'!F955</f>
        <v>0</v>
      </c>
      <c r="C987" s="2">
        <f>'2 Diag Ordering list'!G955</f>
        <v>0</v>
      </c>
      <c r="D987" s="2">
        <f>'2 Diag Ordering list'!K955</f>
        <v>0</v>
      </c>
      <c r="E987" s="2">
        <f>'2 Diag Ordering list'!G955*'2 Diag Ordering list'!P955</f>
        <v>0</v>
      </c>
      <c r="F987" s="2">
        <f>'2 Diag Ordering list'!G955*'2 Diag Ordering list'!L955</f>
        <v>0</v>
      </c>
      <c r="G987" s="2">
        <f>'2 Diag Ordering list'!G955*'2 Diag Ordering list'!H955</f>
        <v>0</v>
      </c>
    </row>
    <row r="988" spans="1:7">
      <c r="A988" s="2">
        <f>'2 Diag Ordering list'!A956</f>
        <v>0</v>
      </c>
      <c r="B988" s="2">
        <f>'2 Diag Ordering list'!F956</f>
        <v>0</v>
      </c>
      <c r="C988" s="2">
        <f>'2 Diag Ordering list'!G956</f>
        <v>0</v>
      </c>
      <c r="D988" s="2">
        <f>'2 Diag Ordering list'!K956</f>
        <v>0</v>
      </c>
      <c r="E988" s="2">
        <f>'2 Diag Ordering list'!G956*'2 Diag Ordering list'!P956</f>
        <v>0</v>
      </c>
      <c r="F988" s="2">
        <f>'2 Diag Ordering list'!G956*'2 Diag Ordering list'!L956</f>
        <v>0</v>
      </c>
      <c r="G988" s="2">
        <f>'2 Diag Ordering list'!G956*'2 Diag Ordering list'!H956</f>
        <v>0</v>
      </c>
    </row>
    <row r="989" spans="1:7">
      <c r="A989" s="2">
        <f>'2 Diag Ordering list'!A957</f>
        <v>0</v>
      </c>
      <c r="B989" s="2">
        <f>'2 Diag Ordering list'!F957</f>
        <v>0</v>
      </c>
      <c r="C989" s="2">
        <f>'2 Diag Ordering list'!G957</f>
        <v>0</v>
      </c>
      <c r="D989" s="2">
        <f>'2 Diag Ordering list'!K957</f>
        <v>0</v>
      </c>
      <c r="E989" s="2">
        <f>'2 Diag Ordering list'!G957*'2 Diag Ordering list'!P957</f>
        <v>0</v>
      </c>
      <c r="F989" s="2">
        <f>'2 Diag Ordering list'!G957*'2 Diag Ordering list'!L957</f>
        <v>0</v>
      </c>
      <c r="G989" s="2">
        <f>'2 Diag Ordering list'!G957*'2 Diag Ordering list'!H957</f>
        <v>0</v>
      </c>
    </row>
    <row r="990" spans="1:7">
      <c r="A990" s="2">
        <f>'2 Diag Ordering list'!A958</f>
        <v>0</v>
      </c>
      <c r="B990" s="2">
        <f>'2 Diag Ordering list'!F958</f>
        <v>0</v>
      </c>
      <c r="C990" s="2">
        <f>'2 Diag Ordering list'!G958</f>
        <v>0</v>
      </c>
      <c r="D990" s="2">
        <f>'2 Diag Ordering list'!K958</f>
        <v>0</v>
      </c>
      <c r="E990" s="2">
        <f>'2 Diag Ordering list'!G958*'2 Diag Ordering list'!P958</f>
        <v>0</v>
      </c>
      <c r="F990" s="2">
        <f>'2 Diag Ordering list'!G958*'2 Diag Ordering list'!L958</f>
        <v>0</v>
      </c>
      <c r="G990" s="2">
        <f>'2 Diag Ordering list'!G958*'2 Diag Ordering list'!H958</f>
        <v>0</v>
      </c>
    </row>
    <row r="991" spans="1:7">
      <c r="A991" s="2">
        <f>'2 Diag Ordering list'!A959</f>
        <v>0</v>
      </c>
      <c r="B991" s="2">
        <f>'2 Diag Ordering list'!F959</f>
        <v>0</v>
      </c>
      <c r="C991" s="2">
        <f>'2 Diag Ordering list'!G959</f>
        <v>0</v>
      </c>
      <c r="D991" s="2">
        <f>'2 Diag Ordering list'!K959</f>
        <v>0</v>
      </c>
      <c r="E991" s="2">
        <f>'2 Diag Ordering list'!G959*'2 Diag Ordering list'!P959</f>
        <v>0</v>
      </c>
      <c r="F991" s="2">
        <f>'2 Diag Ordering list'!G959*'2 Diag Ordering list'!L959</f>
        <v>0</v>
      </c>
      <c r="G991" s="2">
        <f>'2 Diag Ordering list'!G959*'2 Diag Ordering list'!H959</f>
        <v>0</v>
      </c>
    </row>
    <row r="992" spans="1:7">
      <c r="A992" s="2">
        <f>'2 Diag Ordering list'!A960</f>
        <v>0</v>
      </c>
      <c r="B992" s="2">
        <f>'2 Diag Ordering list'!F960</f>
        <v>0</v>
      </c>
      <c r="C992" s="2">
        <f>'2 Diag Ordering list'!G960</f>
        <v>0</v>
      </c>
      <c r="D992" s="2">
        <f>'2 Diag Ordering list'!K960</f>
        <v>0</v>
      </c>
      <c r="E992" s="2">
        <f>'2 Diag Ordering list'!G960*'2 Diag Ordering list'!P960</f>
        <v>0</v>
      </c>
      <c r="F992" s="2">
        <f>'2 Diag Ordering list'!G960*'2 Diag Ordering list'!L960</f>
        <v>0</v>
      </c>
      <c r="G992" s="2">
        <f>'2 Diag Ordering list'!G960*'2 Diag Ordering list'!H960</f>
        <v>0</v>
      </c>
    </row>
    <row r="993" spans="1:7">
      <c r="A993" s="2">
        <f>'2 Diag Ordering list'!A961</f>
        <v>0</v>
      </c>
      <c r="B993" s="2">
        <f>'2 Diag Ordering list'!F961</f>
        <v>0</v>
      </c>
      <c r="C993" s="2">
        <f>'2 Diag Ordering list'!G961</f>
        <v>0</v>
      </c>
      <c r="D993" s="2">
        <f>'2 Diag Ordering list'!K961</f>
        <v>0</v>
      </c>
      <c r="E993" s="2">
        <f>'2 Diag Ordering list'!G961*'2 Diag Ordering list'!P961</f>
        <v>0</v>
      </c>
      <c r="F993" s="2">
        <f>'2 Diag Ordering list'!G961*'2 Diag Ordering list'!L961</f>
        <v>0</v>
      </c>
      <c r="G993" s="2">
        <f>'2 Diag Ordering list'!G961*'2 Diag Ordering list'!H961</f>
        <v>0</v>
      </c>
    </row>
    <row r="994" spans="1:7">
      <c r="A994" s="2">
        <f>'2 Diag Ordering list'!A962</f>
        <v>0</v>
      </c>
      <c r="B994" s="2">
        <f>'2 Diag Ordering list'!F962</f>
        <v>0</v>
      </c>
      <c r="C994" s="2">
        <f>'2 Diag Ordering list'!G962</f>
        <v>0</v>
      </c>
      <c r="D994" s="2">
        <f>'2 Diag Ordering list'!K962</f>
        <v>0</v>
      </c>
      <c r="E994" s="2">
        <f>'2 Diag Ordering list'!G962*'2 Diag Ordering list'!P962</f>
        <v>0</v>
      </c>
      <c r="F994" s="2">
        <f>'2 Diag Ordering list'!G962*'2 Diag Ordering list'!L962</f>
        <v>0</v>
      </c>
      <c r="G994" s="2">
        <f>'2 Diag Ordering list'!G962*'2 Diag Ordering list'!H962</f>
        <v>0</v>
      </c>
    </row>
    <row r="995" spans="1:7">
      <c r="A995" s="2">
        <f>'2 Diag Ordering list'!A963</f>
        <v>0</v>
      </c>
      <c r="B995" s="2">
        <f>'2 Diag Ordering list'!F963</f>
        <v>0</v>
      </c>
      <c r="C995" s="2">
        <f>'2 Diag Ordering list'!G963</f>
        <v>0</v>
      </c>
      <c r="D995" s="2">
        <f>'2 Diag Ordering list'!K963</f>
        <v>0</v>
      </c>
      <c r="E995" s="2">
        <f>'2 Diag Ordering list'!G963*'2 Diag Ordering list'!P963</f>
        <v>0</v>
      </c>
      <c r="F995" s="2">
        <f>'2 Diag Ordering list'!G963*'2 Diag Ordering list'!L963</f>
        <v>0</v>
      </c>
      <c r="G995" s="2">
        <f>'2 Diag Ordering list'!G963*'2 Diag Ordering list'!H963</f>
        <v>0</v>
      </c>
    </row>
    <row r="996" spans="1:7">
      <c r="A996" s="2">
        <f>'2 Diag Ordering list'!A964</f>
        <v>0</v>
      </c>
      <c r="B996" s="2">
        <f>'2 Diag Ordering list'!F964</f>
        <v>0</v>
      </c>
      <c r="C996" s="2">
        <f>'2 Diag Ordering list'!G964</f>
        <v>0</v>
      </c>
      <c r="D996" s="2">
        <f>'2 Diag Ordering list'!K964</f>
        <v>0</v>
      </c>
      <c r="E996" s="2">
        <f>'2 Diag Ordering list'!G964*'2 Diag Ordering list'!P964</f>
        <v>0</v>
      </c>
      <c r="F996" s="2">
        <f>'2 Diag Ordering list'!G964*'2 Diag Ordering list'!L964</f>
        <v>0</v>
      </c>
      <c r="G996" s="2">
        <f>'2 Diag Ordering list'!G964*'2 Diag Ordering list'!H964</f>
        <v>0</v>
      </c>
    </row>
    <row r="997" spans="1:7">
      <c r="A997" s="2">
        <f>'2 Diag Ordering list'!A965</f>
        <v>0</v>
      </c>
      <c r="B997" s="2">
        <f>'2 Diag Ordering list'!F965</f>
        <v>0</v>
      </c>
      <c r="C997" s="2">
        <f>'2 Diag Ordering list'!G965</f>
        <v>0</v>
      </c>
      <c r="D997" s="2">
        <f>'2 Diag Ordering list'!K965</f>
        <v>0</v>
      </c>
      <c r="E997" s="2">
        <f>'2 Diag Ordering list'!G965*'2 Diag Ordering list'!P965</f>
        <v>0</v>
      </c>
      <c r="F997" s="2">
        <f>'2 Diag Ordering list'!G965*'2 Diag Ordering list'!L965</f>
        <v>0</v>
      </c>
      <c r="G997" s="2">
        <f>'2 Diag Ordering list'!G965*'2 Diag Ordering list'!H965</f>
        <v>0</v>
      </c>
    </row>
    <row r="998" spans="1:7">
      <c r="A998" s="2">
        <f>'2 Diag Ordering list'!A966</f>
        <v>0</v>
      </c>
      <c r="B998" s="2">
        <f>'2 Diag Ordering list'!F966</f>
        <v>0</v>
      </c>
      <c r="C998" s="2">
        <f>'2 Diag Ordering list'!G966</f>
        <v>0</v>
      </c>
      <c r="D998" s="2">
        <f>'2 Diag Ordering list'!K966</f>
        <v>0</v>
      </c>
      <c r="E998" s="2">
        <f>'2 Diag Ordering list'!G966*'2 Diag Ordering list'!P966</f>
        <v>0</v>
      </c>
      <c r="F998" s="2">
        <f>'2 Diag Ordering list'!G966*'2 Diag Ordering list'!L966</f>
        <v>0</v>
      </c>
      <c r="G998" s="2">
        <f>'2 Diag Ordering list'!G966*'2 Diag Ordering list'!H966</f>
        <v>0</v>
      </c>
    </row>
    <row r="999" spans="1:7">
      <c r="A999" s="2">
        <f>'2 Diag Ordering list'!A967</f>
        <v>0</v>
      </c>
      <c r="B999" s="2">
        <f>'2 Diag Ordering list'!F967</f>
        <v>0</v>
      </c>
      <c r="C999" s="2">
        <f>'2 Diag Ordering list'!G967</f>
        <v>0</v>
      </c>
      <c r="D999" s="2">
        <f>'2 Diag Ordering list'!K967</f>
        <v>0</v>
      </c>
      <c r="E999" s="2">
        <f>'2 Diag Ordering list'!G967*'2 Diag Ordering list'!P967</f>
        <v>0</v>
      </c>
      <c r="F999" s="2">
        <f>'2 Diag Ordering list'!G967*'2 Diag Ordering list'!L967</f>
        <v>0</v>
      </c>
      <c r="G999" s="2">
        <f>'2 Diag Ordering list'!G967*'2 Diag Ordering list'!H967</f>
        <v>0</v>
      </c>
    </row>
    <row r="1000" spans="1:7">
      <c r="A1000" s="2">
        <f>'2 Diag Ordering list'!A968</f>
        <v>0</v>
      </c>
      <c r="B1000" s="2">
        <f>'2 Diag Ordering list'!F968</f>
        <v>0</v>
      </c>
      <c r="C1000" s="2">
        <f>'2 Diag Ordering list'!G968</f>
        <v>0</v>
      </c>
      <c r="D1000" s="2">
        <f>'2 Diag Ordering list'!K968</f>
        <v>0</v>
      </c>
      <c r="E1000" s="2">
        <f>'2 Diag Ordering list'!G968*'2 Diag Ordering list'!P968</f>
        <v>0</v>
      </c>
      <c r="F1000" s="2">
        <f>'2 Diag Ordering list'!G968*'2 Diag Ordering list'!L968</f>
        <v>0</v>
      </c>
      <c r="G1000" s="2">
        <f>'2 Diag Ordering list'!G968*'2 Diag Ordering list'!H968</f>
        <v>0</v>
      </c>
    </row>
    <row r="1001" spans="1:7">
      <c r="A1001" s="2">
        <f>'2 Diag Ordering list'!A969</f>
        <v>0</v>
      </c>
      <c r="B1001" s="2">
        <f>'2 Diag Ordering list'!F969</f>
        <v>0</v>
      </c>
      <c r="C1001" s="2">
        <f>'2 Diag Ordering list'!G969</f>
        <v>0</v>
      </c>
      <c r="D1001" s="2">
        <f>'2 Diag Ordering list'!K969</f>
        <v>0</v>
      </c>
      <c r="E1001" s="2">
        <f>'2 Diag Ordering list'!G969*'2 Diag Ordering list'!P969</f>
        <v>0</v>
      </c>
      <c r="F1001" s="2">
        <f>'2 Diag Ordering list'!G969*'2 Diag Ordering list'!L969</f>
        <v>0</v>
      </c>
      <c r="G1001" s="2">
        <f>'2 Diag Ordering list'!G969*'2 Diag Ordering list'!H969</f>
        <v>0</v>
      </c>
    </row>
    <row r="1002" spans="1:7">
      <c r="A1002" s="2">
        <f>'2 Diag Ordering list'!A970</f>
        <v>0</v>
      </c>
      <c r="B1002" s="2">
        <f>'2 Diag Ordering list'!F970</f>
        <v>0</v>
      </c>
      <c r="C1002" s="2">
        <f>'2 Diag Ordering list'!G970</f>
        <v>0</v>
      </c>
      <c r="D1002" s="2">
        <f>'2 Diag Ordering list'!K970</f>
        <v>0</v>
      </c>
      <c r="E1002" s="2">
        <f>'2 Diag Ordering list'!G970*'2 Diag Ordering list'!P970</f>
        <v>0</v>
      </c>
      <c r="F1002" s="2">
        <f>'2 Diag Ordering list'!G970*'2 Diag Ordering list'!L970</f>
        <v>0</v>
      </c>
      <c r="G1002" s="2">
        <f>'2 Diag Ordering list'!G970*'2 Diag Ordering list'!H970</f>
        <v>0</v>
      </c>
    </row>
    <row r="1003" spans="1:7">
      <c r="A1003" s="2">
        <f>'2 Diag Ordering list'!A971</f>
        <v>0</v>
      </c>
      <c r="B1003" s="2">
        <f>'2 Diag Ordering list'!F971</f>
        <v>0</v>
      </c>
      <c r="C1003" s="2">
        <f>'2 Diag Ordering list'!G971</f>
        <v>0</v>
      </c>
      <c r="D1003" s="2">
        <f>'2 Diag Ordering list'!K971</f>
        <v>0</v>
      </c>
      <c r="E1003" s="2">
        <f>'2 Diag Ordering list'!G971*'2 Diag Ordering list'!P971</f>
        <v>0</v>
      </c>
      <c r="F1003" s="2">
        <f>'2 Diag Ordering list'!G971*'2 Diag Ordering list'!L971</f>
        <v>0</v>
      </c>
      <c r="G1003" s="2">
        <f>'2 Diag Ordering list'!G971*'2 Diag Ordering list'!H971</f>
        <v>0</v>
      </c>
    </row>
    <row r="1004" spans="1:7">
      <c r="A1004" s="2">
        <f>'2 Diag Ordering list'!A972</f>
        <v>0</v>
      </c>
      <c r="B1004" s="2">
        <f>'2 Diag Ordering list'!F972</f>
        <v>0</v>
      </c>
      <c r="C1004" s="2">
        <f>'2 Diag Ordering list'!G972</f>
        <v>0</v>
      </c>
      <c r="D1004" s="2">
        <f>'2 Diag Ordering list'!K972</f>
        <v>0</v>
      </c>
      <c r="E1004" s="2">
        <f>'2 Diag Ordering list'!G972*'2 Diag Ordering list'!P972</f>
        <v>0</v>
      </c>
      <c r="F1004" s="2">
        <f>'2 Diag Ordering list'!G972*'2 Diag Ordering list'!L972</f>
        <v>0</v>
      </c>
      <c r="G1004" s="2">
        <f>'2 Diag Ordering list'!G972*'2 Diag Ordering list'!H972</f>
        <v>0</v>
      </c>
    </row>
    <row r="1005" spans="1:7">
      <c r="A1005" s="2">
        <f>'2 Diag Ordering list'!A973</f>
        <v>0</v>
      </c>
      <c r="B1005" s="2">
        <f>'2 Diag Ordering list'!F973</f>
        <v>0</v>
      </c>
      <c r="C1005" s="2">
        <f>'2 Diag Ordering list'!G973</f>
        <v>0</v>
      </c>
      <c r="D1005" s="2">
        <f>'2 Diag Ordering list'!K973</f>
        <v>0</v>
      </c>
      <c r="E1005" s="2">
        <f>'2 Diag Ordering list'!G973*'2 Diag Ordering list'!P973</f>
        <v>0</v>
      </c>
      <c r="F1005" s="2">
        <f>'2 Diag Ordering list'!G973*'2 Diag Ordering list'!L973</f>
        <v>0</v>
      </c>
      <c r="G1005" s="2">
        <f>'2 Diag Ordering list'!G973*'2 Diag Ordering list'!H973</f>
        <v>0</v>
      </c>
    </row>
    <row r="1006" spans="1:7">
      <c r="A1006" s="2">
        <f>'2 Diag Ordering list'!A974</f>
        <v>0</v>
      </c>
      <c r="B1006" s="2">
        <f>'2 Diag Ordering list'!F974</f>
        <v>0</v>
      </c>
      <c r="C1006" s="2">
        <f>'2 Diag Ordering list'!G974</f>
        <v>0</v>
      </c>
      <c r="D1006" s="2">
        <f>'2 Diag Ordering list'!K974</f>
        <v>0</v>
      </c>
      <c r="E1006" s="2">
        <f>'2 Diag Ordering list'!G974*'2 Diag Ordering list'!P974</f>
        <v>0</v>
      </c>
      <c r="F1006" s="2">
        <f>'2 Diag Ordering list'!G974*'2 Diag Ordering list'!L974</f>
        <v>0</v>
      </c>
      <c r="G1006" s="2">
        <f>'2 Diag Ordering list'!G974*'2 Diag Ordering list'!H974</f>
        <v>0</v>
      </c>
    </row>
    <row r="1007" spans="1:7">
      <c r="A1007" s="2">
        <f>'2 Diag Ordering list'!A975</f>
        <v>0</v>
      </c>
      <c r="B1007" s="2">
        <f>'2 Diag Ordering list'!F975</f>
        <v>0</v>
      </c>
      <c r="C1007" s="2">
        <f>'2 Diag Ordering list'!G975</f>
        <v>0</v>
      </c>
      <c r="D1007" s="2">
        <f>'2 Diag Ordering list'!K975</f>
        <v>0</v>
      </c>
      <c r="E1007" s="2">
        <f>'2 Diag Ordering list'!G975*'2 Diag Ordering list'!P975</f>
        <v>0</v>
      </c>
      <c r="F1007" s="2">
        <f>'2 Diag Ordering list'!G975*'2 Diag Ordering list'!L975</f>
        <v>0</v>
      </c>
      <c r="G1007" s="2">
        <f>'2 Diag Ordering list'!G975*'2 Diag Ordering list'!H975</f>
        <v>0</v>
      </c>
    </row>
    <row r="1008" spans="1:7">
      <c r="A1008" s="2">
        <f>'2 Diag Ordering list'!A976</f>
        <v>0</v>
      </c>
      <c r="B1008" s="2">
        <f>'2 Diag Ordering list'!F976</f>
        <v>0</v>
      </c>
      <c r="C1008" s="2">
        <f>'2 Diag Ordering list'!G976</f>
        <v>0</v>
      </c>
      <c r="D1008" s="2">
        <f>'2 Diag Ordering list'!K976</f>
        <v>0</v>
      </c>
      <c r="E1008" s="2">
        <f>'2 Diag Ordering list'!G976*'2 Diag Ordering list'!P976</f>
        <v>0</v>
      </c>
      <c r="F1008" s="2">
        <f>'2 Diag Ordering list'!G976*'2 Diag Ordering list'!L976</f>
        <v>0</v>
      </c>
      <c r="G1008" s="2">
        <f>'2 Diag Ordering list'!G976*'2 Diag Ordering list'!H976</f>
        <v>0</v>
      </c>
    </row>
    <row r="1009" spans="1:7">
      <c r="A1009" s="2">
        <f>'2 Diag Ordering list'!A977</f>
        <v>0</v>
      </c>
      <c r="B1009" s="2">
        <f>'2 Diag Ordering list'!F977</f>
        <v>0</v>
      </c>
      <c r="C1009" s="2">
        <f>'2 Diag Ordering list'!G977</f>
        <v>0</v>
      </c>
      <c r="D1009" s="2">
        <f>'2 Diag Ordering list'!K977</f>
        <v>0</v>
      </c>
      <c r="E1009" s="2">
        <f>'2 Diag Ordering list'!G977*'2 Diag Ordering list'!P977</f>
        <v>0</v>
      </c>
      <c r="F1009" s="2">
        <f>'2 Diag Ordering list'!G977*'2 Diag Ordering list'!L977</f>
        <v>0</v>
      </c>
      <c r="G1009" s="2">
        <f>'2 Diag Ordering list'!G977*'2 Diag Ordering list'!H977</f>
        <v>0</v>
      </c>
    </row>
    <row r="1010" spans="1:7">
      <c r="A1010" s="2">
        <f>'2 Diag Ordering list'!A978</f>
        <v>0</v>
      </c>
      <c r="B1010" s="2">
        <f>'2 Diag Ordering list'!F978</f>
        <v>0</v>
      </c>
      <c r="C1010" s="2">
        <f>'2 Diag Ordering list'!G978</f>
        <v>0</v>
      </c>
      <c r="D1010" s="2">
        <f>'2 Diag Ordering list'!K978</f>
        <v>0</v>
      </c>
      <c r="E1010" s="2">
        <f>'2 Diag Ordering list'!G978*'2 Diag Ordering list'!P978</f>
        <v>0</v>
      </c>
      <c r="F1010" s="2">
        <f>'2 Diag Ordering list'!G978*'2 Diag Ordering list'!L978</f>
        <v>0</v>
      </c>
      <c r="G1010" s="2">
        <f>'2 Diag Ordering list'!G978*'2 Diag Ordering list'!H978</f>
        <v>0</v>
      </c>
    </row>
    <row r="1011" spans="1:7">
      <c r="A1011" s="2">
        <f>'2 Diag Ordering list'!A979</f>
        <v>0</v>
      </c>
      <c r="B1011" s="2">
        <f>'2 Diag Ordering list'!F979</f>
        <v>0</v>
      </c>
      <c r="C1011" s="2">
        <f>'2 Diag Ordering list'!G979</f>
        <v>0</v>
      </c>
      <c r="D1011" s="2">
        <f>'2 Diag Ordering list'!K979</f>
        <v>0</v>
      </c>
      <c r="E1011" s="2">
        <f>'2 Diag Ordering list'!G979*'2 Diag Ordering list'!P979</f>
        <v>0</v>
      </c>
      <c r="F1011" s="2">
        <f>'2 Diag Ordering list'!G979*'2 Diag Ordering list'!L979</f>
        <v>0</v>
      </c>
      <c r="G1011" s="2">
        <f>'2 Diag Ordering list'!G979*'2 Diag Ordering list'!H979</f>
        <v>0</v>
      </c>
    </row>
    <row r="1012" spans="1:7">
      <c r="A1012" s="2">
        <f>'2 Diag Ordering list'!A980</f>
        <v>0</v>
      </c>
      <c r="B1012" s="2">
        <f>'2 Diag Ordering list'!F980</f>
        <v>0</v>
      </c>
      <c r="C1012" s="2">
        <f>'2 Diag Ordering list'!G980</f>
        <v>0</v>
      </c>
      <c r="D1012" s="2">
        <f>'2 Diag Ordering list'!K980</f>
        <v>0</v>
      </c>
      <c r="E1012" s="2">
        <f>'2 Diag Ordering list'!G980*'2 Diag Ordering list'!P980</f>
        <v>0</v>
      </c>
      <c r="F1012" s="2">
        <f>'2 Diag Ordering list'!G980*'2 Diag Ordering list'!L980</f>
        <v>0</v>
      </c>
      <c r="G1012" s="2">
        <f>'2 Diag Ordering list'!G980*'2 Diag Ordering list'!H980</f>
        <v>0</v>
      </c>
    </row>
    <row r="1013" spans="1:7">
      <c r="A1013" s="2">
        <f>'2 Diag Ordering list'!A981</f>
        <v>0</v>
      </c>
      <c r="B1013" s="2">
        <f>'2 Diag Ordering list'!F981</f>
        <v>0</v>
      </c>
      <c r="C1013" s="2">
        <f>'2 Diag Ordering list'!G981</f>
        <v>0</v>
      </c>
      <c r="D1013" s="2">
        <f>'2 Diag Ordering list'!K981</f>
        <v>0</v>
      </c>
      <c r="E1013" s="2">
        <f>'2 Diag Ordering list'!G981*'2 Diag Ordering list'!P981</f>
        <v>0</v>
      </c>
      <c r="F1013" s="2">
        <f>'2 Diag Ordering list'!G981*'2 Diag Ordering list'!L981</f>
        <v>0</v>
      </c>
      <c r="G1013" s="2">
        <f>'2 Diag Ordering list'!G981*'2 Diag Ordering list'!H981</f>
        <v>0</v>
      </c>
    </row>
    <row r="1014" spans="1:7">
      <c r="A1014" s="2">
        <f>'2 Diag Ordering list'!A982</f>
        <v>0</v>
      </c>
      <c r="B1014" s="2">
        <f>'2 Diag Ordering list'!F982</f>
        <v>0</v>
      </c>
      <c r="C1014" s="2">
        <f>'2 Diag Ordering list'!G982</f>
        <v>0</v>
      </c>
      <c r="D1014" s="2">
        <f>'2 Diag Ordering list'!K982</f>
        <v>0</v>
      </c>
      <c r="E1014" s="2">
        <f>'2 Diag Ordering list'!G982*'2 Diag Ordering list'!P982</f>
        <v>0</v>
      </c>
      <c r="F1014" s="2">
        <f>'2 Diag Ordering list'!G982*'2 Diag Ordering list'!L982</f>
        <v>0</v>
      </c>
      <c r="G1014" s="2">
        <f>'2 Diag Ordering list'!G982*'2 Diag Ordering list'!H982</f>
        <v>0</v>
      </c>
    </row>
    <row r="1015" spans="1:7">
      <c r="A1015" s="2">
        <f>'2 Diag Ordering list'!A983</f>
        <v>0</v>
      </c>
      <c r="B1015" s="2">
        <f>'2 Diag Ordering list'!F983</f>
        <v>0</v>
      </c>
      <c r="C1015" s="2">
        <f>'2 Diag Ordering list'!G983</f>
        <v>0</v>
      </c>
      <c r="D1015" s="2">
        <f>'2 Diag Ordering list'!K983</f>
        <v>0</v>
      </c>
      <c r="E1015" s="2">
        <f>'2 Diag Ordering list'!G983*'2 Diag Ordering list'!P983</f>
        <v>0</v>
      </c>
      <c r="F1015" s="2">
        <f>'2 Diag Ordering list'!G983*'2 Diag Ordering list'!L983</f>
        <v>0</v>
      </c>
      <c r="G1015" s="2">
        <f>'2 Diag Ordering list'!G983*'2 Diag Ordering list'!H983</f>
        <v>0</v>
      </c>
    </row>
    <row r="1016" spans="1:7">
      <c r="A1016" s="2">
        <f>'2 Diag Ordering list'!A984</f>
        <v>0</v>
      </c>
      <c r="B1016" s="2">
        <f>'2 Diag Ordering list'!F984</f>
        <v>0</v>
      </c>
      <c r="C1016" s="2">
        <f>'2 Diag Ordering list'!G984</f>
        <v>0</v>
      </c>
      <c r="D1016" s="2">
        <f>'2 Diag Ordering list'!K984</f>
        <v>0</v>
      </c>
      <c r="E1016" s="2">
        <f>'2 Diag Ordering list'!G984*'2 Diag Ordering list'!P984</f>
        <v>0</v>
      </c>
      <c r="F1016" s="2">
        <f>'2 Diag Ordering list'!G984*'2 Diag Ordering list'!L984</f>
        <v>0</v>
      </c>
      <c r="G1016" s="2">
        <f>'2 Diag Ordering list'!G984*'2 Diag Ordering list'!H984</f>
        <v>0</v>
      </c>
    </row>
    <row r="1017" spans="1:7">
      <c r="A1017" s="2">
        <f>'2 Diag Ordering list'!A985</f>
        <v>0</v>
      </c>
      <c r="B1017" s="2">
        <f>'2 Diag Ordering list'!F985</f>
        <v>0</v>
      </c>
      <c r="C1017" s="2">
        <f>'2 Diag Ordering list'!G985</f>
        <v>0</v>
      </c>
      <c r="D1017" s="2">
        <f>'2 Diag Ordering list'!K985</f>
        <v>0</v>
      </c>
      <c r="E1017" s="2">
        <f>'2 Diag Ordering list'!G985*'2 Diag Ordering list'!P985</f>
        <v>0</v>
      </c>
      <c r="F1017" s="2">
        <f>'2 Diag Ordering list'!G985*'2 Diag Ordering list'!L985</f>
        <v>0</v>
      </c>
      <c r="G1017" s="2">
        <f>'2 Diag Ordering list'!G985*'2 Diag Ordering list'!H985</f>
        <v>0</v>
      </c>
    </row>
    <row r="1018" spans="1:7">
      <c r="A1018" s="2">
        <f>'2 Diag Ordering list'!A986</f>
        <v>0</v>
      </c>
      <c r="B1018" s="2">
        <f>'2 Diag Ordering list'!F986</f>
        <v>0</v>
      </c>
      <c r="C1018" s="2">
        <f>'2 Diag Ordering list'!G986</f>
        <v>0</v>
      </c>
      <c r="D1018" s="2">
        <f>'2 Diag Ordering list'!K986</f>
        <v>0</v>
      </c>
      <c r="E1018" s="2">
        <f>'2 Diag Ordering list'!G986*'2 Diag Ordering list'!P986</f>
        <v>0</v>
      </c>
      <c r="F1018" s="2">
        <f>'2 Diag Ordering list'!G986*'2 Diag Ordering list'!L986</f>
        <v>0</v>
      </c>
      <c r="G1018" s="2">
        <f>'2 Diag Ordering list'!G986*'2 Diag Ordering list'!H986</f>
        <v>0</v>
      </c>
    </row>
  </sheetData>
  <sheetProtection algorithmName="SHA-512" hashValue="mxTuevkckviDfvqgl1TKcWldNkb8osGWqp3HAArooMKUjFXZqLgtXmU4oaU3/41xCNzIfQZpVNBUN3fzJm4fWg==" saltValue="LvK/RSKlzkfuysqPBaQ9/A==" spinCount="100000" sheet="1"/>
  <autoFilter ref="A37:G1018" xr:uid="{00000000-0009-0000-0000-000003000000}"/>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3" tint="0.79998168889431442"/>
  </sheetPr>
  <dimension ref="A1:E107"/>
  <sheetViews>
    <sheetView zoomScaleNormal="100" workbookViewId="0">
      <selection activeCell="C24" sqref="C24"/>
    </sheetView>
  </sheetViews>
  <sheetFormatPr defaultColWidth="11.42578125" defaultRowHeight="12.75"/>
  <cols>
    <col min="1" max="1" width="39.42578125" style="11" customWidth="1"/>
    <col min="2" max="2" width="48.42578125" style="11" customWidth="1"/>
    <col min="3" max="3" width="51.28515625" style="11" customWidth="1"/>
    <col min="4" max="4" width="2.28515625" style="11" customWidth="1"/>
    <col min="5" max="5" width="7.42578125" style="11" customWidth="1"/>
    <col min="6" max="6" width="10.28515625" style="11" customWidth="1"/>
    <col min="7" max="16384" width="11.42578125" style="11"/>
  </cols>
  <sheetData>
    <row r="1" spans="1:5" ht="51" customHeight="1" thickBot="1">
      <c r="A1" s="255"/>
      <c r="B1" s="256" t="s">
        <v>1941</v>
      </c>
      <c r="C1" s="257" t="s">
        <v>1</v>
      </c>
      <c r="D1" s="453"/>
    </row>
    <row r="2" spans="1:5" ht="10.5" customHeight="1">
      <c r="A2" s="514"/>
      <c r="B2" s="514"/>
    </row>
    <row r="3" spans="1:5" ht="17.100000000000001" customHeight="1">
      <c r="A3" s="1146" t="str">
        <f>'5 MD Ordering list'!A3</f>
        <v xml:space="preserve">1. TB SCREENING / TRIAGE </v>
      </c>
      <c r="B3" s="977"/>
      <c r="C3" s="978"/>
      <c r="D3" s="454"/>
      <c r="E3" s="455"/>
    </row>
    <row r="4" spans="1:5" ht="17.100000000000001" customHeight="1">
      <c r="A4" s="981"/>
      <c r="B4" s="979" t="str">
        <f>'5 MD Ordering list'!A4</f>
        <v>1.1 CHEST RADIOGRAPHY (CXR)</v>
      </c>
      <c r="C4" s="978"/>
    </row>
    <row r="5" spans="1:5" ht="17.100000000000001" customHeight="1">
      <c r="A5" s="981"/>
      <c r="B5" s="977"/>
      <c r="C5" s="980" t="str">
        <f>'5 MD Ordering list'!A5</f>
        <v>1.1.1 Ultraportable Digital X-ray systems</v>
      </c>
    </row>
    <row r="6" spans="1:5" ht="17.100000000000001" customHeight="1">
      <c r="A6" s="981"/>
      <c r="B6" s="979" t="str">
        <f>'5 MD Ordering list'!A25</f>
        <v>1.2 CAD TECHNOLOGIES</v>
      </c>
      <c r="C6" s="978"/>
    </row>
    <row r="7" spans="1:5" ht="17.100000000000001" customHeight="1">
      <c r="A7" s="981"/>
      <c r="B7" s="977"/>
      <c r="C7" s="980" t="str">
        <f>'5 MD Ordering list'!A26</f>
        <v>1.2.1 CAD software for automated interpretation of CXRs</v>
      </c>
    </row>
    <row r="8" spans="1:5" ht="17.100000000000001" customHeight="1">
      <c r="A8" s="981"/>
      <c r="B8" s="977"/>
      <c r="C8" s="978"/>
    </row>
    <row r="9" spans="1:5" ht="17.100000000000001" customHeight="1">
      <c r="A9" s="981"/>
      <c r="B9" s="977"/>
      <c r="C9" s="978"/>
    </row>
    <row r="10" spans="1:5" ht="17.100000000000001" customHeight="1"/>
    <row r="11" spans="1:5" ht="17.100000000000001" customHeight="1"/>
    <row r="12" spans="1:5" ht="17.100000000000001" customHeight="1"/>
    <row r="13" spans="1:5" ht="17.100000000000001" customHeight="1"/>
    <row r="14" spans="1:5" ht="17.100000000000001" customHeight="1"/>
    <row r="15" spans="1:5" ht="17.100000000000001" customHeight="1"/>
    <row r="16" spans="1:5" ht="17.100000000000001" customHeight="1"/>
    <row r="17" ht="17.100000000000001" customHeight="1"/>
    <row r="18" ht="17.100000000000001" customHeight="1"/>
    <row r="19" ht="17.100000000000001" customHeight="1"/>
    <row r="20" ht="17.100000000000001" customHeight="1"/>
    <row r="21" ht="17.100000000000001" customHeight="1"/>
    <row r="22" ht="17.100000000000001" customHeight="1"/>
    <row r="23" ht="17.100000000000001" customHeight="1"/>
    <row r="24" ht="17.100000000000001" customHeight="1"/>
    <row r="25" ht="17.100000000000001" customHeight="1"/>
    <row r="26" ht="17.100000000000001" customHeight="1"/>
    <row r="27" ht="17.100000000000001" customHeight="1"/>
    <row r="28" ht="17.100000000000001" customHeight="1"/>
    <row r="29" ht="17.100000000000001" customHeight="1"/>
    <row r="30" ht="17.100000000000001" customHeight="1"/>
    <row r="31" ht="17.100000000000001" customHeight="1"/>
    <row r="32" ht="17.100000000000001" customHeight="1"/>
    <row r="33" ht="17.100000000000001" customHeight="1"/>
    <row r="34" ht="17.100000000000001" customHeight="1"/>
    <row r="35" ht="17.100000000000001" customHeight="1"/>
    <row r="36" ht="17.100000000000001" customHeight="1"/>
    <row r="37" ht="17.100000000000001" customHeight="1"/>
    <row r="38" ht="17.100000000000001" customHeight="1"/>
    <row r="39" ht="17.100000000000001" customHeight="1"/>
    <row r="40" ht="17.100000000000001" customHeight="1"/>
    <row r="41" ht="17.100000000000001" customHeight="1"/>
    <row r="42" ht="17.100000000000001" customHeight="1"/>
    <row r="43" ht="17.100000000000001" customHeight="1"/>
    <row r="44" ht="17.100000000000001" customHeight="1"/>
    <row r="45" ht="17.100000000000001" customHeight="1"/>
    <row r="46" ht="17.100000000000001" customHeight="1"/>
    <row r="47" ht="17.100000000000001" customHeight="1"/>
    <row r="48" ht="17.100000000000001" customHeight="1"/>
    <row r="49" ht="17.100000000000001" customHeight="1"/>
    <row r="50" ht="17.100000000000001" customHeight="1"/>
    <row r="51" ht="17.100000000000001" customHeight="1"/>
    <row r="52" ht="17.100000000000001" customHeight="1"/>
    <row r="53" ht="17.100000000000001" customHeight="1"/>
    <row r="54" ht="17.100000000000001" customHeight="1"/>
    <row r="55" ht="17.100000000000001" customHeight="1"/>
    <row r="56" ht="17.100000000000001" customHeight="1"/>
    <row r="57" ht="17.100000000000001" customHeight="1"/>
    <row r="58" ht="17.100000000000001" customHeight="1"/>
    <row r="59" ht="17.100000000000001" customHeight="1"/>
    <row r="60" ht="17.100000000000001" customHeight="1"/>
    <row r="61" ht="17.100000000000001" customHeight="1"/>
    <row r="62" ht="17.100000000000001" customHeight="1"/>
    <row r="63" ht="17.100000000000001" customHeight="1"/>
    <row r="64" ht="17.100000000000001" customHeight="1"/>
    <row r="65" ht="17.100000000000001" customHeight="1"/>
    <row r="66" ht="17.100000000000001" customHeight="1"/>
    <row r="67" ht="17.100000000000001" customHeight="1"/>
    <row r="68" ht="17.100000000000001" customHeight="1"/>
    <row r="69" ht="17.100000000000001" customHeight="1"/>
    <row r="70" ht="17.100000000000001" customHeight="1"/>
    <row r="71" ht="17.100000000000001" customHeight="1"/>
    <row r="72" ht="17.100000000000001" customHeight="1"/>
    <row r="73" ht="17.100000000000001" customHeight="1"/>
    <row r="74" ht="17.100000000000001" customHeight="1"/>
    <row r="75" ht="17.100000000000001" customHeight="1"/>
    <row r="76" ht="17.100000000000001" customHeight="1"/>
    <row r="77" ht="17.100000000000001" customHeight="1"/>
    <row r="78" ht="17.100000000000001" customHeight="1"/>
    <row r="79" ht="17.100000000000001" customHeight="1"/>
    <row r="80" ht="17.100000000000001" customHeight="1"/>
    <row r="81" ht="17.100000000000001" customHeight="1"/>
    <row r="82" ht="17.100000000000001" customHeight="1"/>
    <row r="83" ht="17.100000000000001" customHeight="1"/>
    <row r="84" ht="17.100000000000001" customHeight="1"/>
    <row r="85" ht="17.100000000000001" customHeight="1"/>
    <row r="86" ht="17.100000000000001" customHeight="1"/>
    <row r="87" ht="17.100000000000001" customHeight="1"/>
    <row r="88" ht="17.100000000000001" customHeight="1"/>
    <row r="89" ht="17.100000000000001" customHeight="1"/>
    <row r="90" ht="17.100000000000001" customHeight="1"/>
    <row r="91" ht="17.100000000000001" customHeight="1"/>
    <row r="92" ht="17.100000000000001" customHeight="1"/>
    <row r="93" ht="17.100000000000001" customHeight="1"/>
    <row r="94" ht="17.100000000000001" customHeight="1"/>
    <row r="95" ht="17.100000000000001" customHeight="1"/>
    <row r="96" ht="17.100000000000001" customHeight="1"/>
    <row r="97" ht="17.100000000000001" customHeight="1"/>
    <row r="98" ht="17.100000000000001" customHeight="1"/>
    <row r="99" ht="17.100000000000001" customHeight="1"/>
    <row r="100" ht="17.100000000000001" customHeight="1"/>
    <row r="101" ht="17.100000000000001" customHeight="1"/>
    <row r="102" ht="17.100000000000001" customHeight="1"/>
    <row r="103" ht="17.100000000000001" customHeight="1"/>
    <row r="104" ht="17.100000000000001" customHeight="1"/>
    <row r="105" ht="17.100000000000001" customHeight="1"/>
    <row r="106" ht="17.100000000000001" customHeight="1"/>
    <row r="107" ht="17.100000000000001" customHeight="1"/>
  </sheetData>
  <sheetProtection algorithmName="SHA-512" hashValue="v32ifkm/7oylu2kdq/wYPfo6Y6FXPNi0hBVWKzV4GvxDd6I3otx+9FeXVYInx7g85au7K9pfoFS56aYKz4B5UQ==" saltValue="wkN6f9wFGBHJZXqmJugOTQ==" spinCount="100000" sheet="1" objects="1" scenarios="1"/>
  <protectedRanges>
    <protectedRange sqref="T18:T19" name="Technical_2_5_1_1"/>
  </protectedRanges>
  <hyperlinks>
    <hyperlink ref="A3" location="'5 MD Ordering list'!A3" display="'5 MD Ordering list'!A3" xr:uid="{93DD06C1-DB08-41D8-A761-DBF4B8EBA87F}"/>
    <hyperlink ref="B4" location="'5 MD Ordering list'!A4" display="'5 MD Ordering list'!A4" xr:uid="{49E5E736-EDE9-493E-850C-D94533302F00}"/>
    <hyperlink ref="C5" location="'5 MD Ordering list'!A5" display="'5 MD Ordering list'!A5" xr:uid="{F83B4B29-A073-4326-B6F4-FA955B84A533}"/>
    <hyperlink ref="B6" location="'5 MD Ordering list'!A25" display="'5 MD Ordering list'!A25" xr:uid="{AD115627-9A68-40A6-8EC8-EECD3449F946}"/>
    <hyperlink ref="C7" location="'5 MD Ordering list'!A26" display="'5 MD Ordering list'!A26" xr:uid="{4C46D4E6-72A1-4D4B-AEE2-8843F2E175A1}"/>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D3AA-E0BA-4A6E-B24D-96D2C0ABAB2F}">
  <sheetPr>
    <tabColor theme="3" tint="0.79998168889431442"/>
  </sheetPr>
  <dimension ref="A1:R1027"/>
  <sheetViews>
    <sheetView zoomScale="90" zoomScaleNormal="90" workbookViewId="0">
      <pane ySplit="2" topLeftCell="A3" activePane="bottomLeft" state="frozen"/>
      <selection pane="bottomLeft" activeCell="D6" sqref="D6"/>
    </sheetView>
  </sheetViews>
  <sheetFormatPr defaultColWidth="11.42578125" defaultRowHeight="15.75"/>
  <cols>
    <col min="1" max="1" width="14.7109375" style="195" customWidth="1"/>
    <col min="2" max="2" width="45.140625" style="196" customWidth="1"/>
    <col min="3" max="3" width="11" style="198" customWidth="1"/>
    <col min="4" max="4" width="142.42578125" style="205" customWidth="1"/>
    <col min="5" max="5" width="16.42578125" style="197" customWidth="1"/>
    <col min="6" max="6" width="17.7109375" style="200" customWidth="1"/>
    <col min="7" max="7" width="18" style="201" customWidth="1"/>
    <col min="8" max="8" width="15.7109375" style="198" customWidth="1"/>
    <col min="9" max="9" width="16" style="198" customWidth="1"/>
    <col min="10" max="10" width="43.85546875" style="196" customWidth="1"/>
    <col min="11" max="11" width="11.140625" style="198" customWidth="1"/>
    <col min="12" max="13" width="10" style="198" customWidth="1"/>
    <col min="14" max="14" width="10.42578125" style="198" customWidth="1"/>
    <col min="15" max="15" width="12.28515625" style="198" customWidth="1"/>
    <col min="16" max="16" width="47.28515625" style="197" customWidth="1"/>
    <col min="17" max="17" width="22" style="197" customWidth="1"/>
    <col min="18" max="18" width="100.42578125" style="945" customWidth="1"/>
    <col min="19" max="16384" width="11.42578125" style="25"/>
  </cols>
  <sheetData>
    <row r="1" spans="1:18" s="66" customFormat="1" ht="57.75" customHeight="1" thickBot="1">
      <c r="A1" s="1202"/>
      <c r="B1" s="1203"/>
      <c r="C1" s="1204" t="s">
        <v>2133</v>
      </c>
      <c r="D1" s="1204"/>
      <c r="E1" s="1204"/>
      <c r="F1" s="1205" t="s">
        <v>2</v>
      </c>
      <c r="G1" s="1207" t="s">
        <v>1942</v>
      </c>
      <c r="H1" s="1208"/>
      <c r="I1" s="1208"/>
      <c r="J1" s="1209" t="s">
        <v>4</v>
      </c>
      <c r="K1" s="1209"/>
      <c r="L1" s="1209"/>
      <c r="M1" s="1209"/>
      <c r="N1" s="1209"/>
      <c r="O1" s="1209"/>
      <c r="P1" s="1200" t="s">
        <v>5</v>
      </c>
      <c r="Q1" s="1201"/>
      <c r="R1" s="995" t="s">
        <v>6</v>
      </c>
    </row>
    <row r="2" spans="1:18" s="993" customFormat="1" ht="42" customHeight="1" thickBot="1">
      <c r="A2" s="989" t="s">
        <v>1943</v>
      </c>
      <c r="B2" s="458" t="s">
        <v>8</v>
      </c>
      <c r="C2" s="458" t="s">
        <v>9</v>
      </c>
      <c r="D2" s="458" t="s">
        <v>11</v>
      </c>
      <c r="E2" s="990" t="s">
        <v>12</v>
      </c>
      <c r="F2" s="1206"/>
      <c r="G2" s="991" t="s">
        <v>13</v>
      </c>
      <c r="H2" s="458" t="s">
        <v>14</v>
      </c>
      <c r="I2" s="458" t="s">
        <v>15</v>
      </c>
      <c r="J2" s="458" t="s">
        <v>16</v>
      </c>
      <c r="K2" s="458" t="s">
        <v>17</v>
      </c>
      <c r="L2" s="458" t="s">
        <v>18</v>
      </c>
      <c r="M2" s="458" t="s">
        <v>19</v>
      </c>
      <c r="N2" s="458" t="s">
        <v>20</v>
      </c>
      <c r="O2" s="458" t="s">
        <v>21</v>
      </c>
      <c r="P2" s="458" t="s">
        <v>22</v>
      </c>
      <c r="Q2" s="990" t="s">
        <v>23</v>
      </c>
      <c r="R2" s="992" t="s">
        <v>24</v>
      </c>
    </row>
    <row r="3" spans="1:18" s="994" customFormat="1" ht="30" customHeight="1" thickBot="1">
      <c r="A3" s="996" t="s">
        <v>1944</v>
      </c>
      <c r="B3" s="997"/>
      <c r="C3" s="997"/>
      <c r="D3" s="997"/>
      <c r="E3" s="997"/>
      <c r="F3" s="998"/>
      <c r="G3" s="999"/>
      <c r="H3" s="997"/>
      <c r="I3" s="997"/>
      <c r="J3" s="997"/>
      <c r="K3" s="997"/>
      <c r="L3" s="997"/>
      <c r="M3" s="997"/>
      <c r="N3" s="997"/>
      <c r="O3" s="997"/>
      <c r="P3" s="997"/>
      <c r="Q3" s="997"/>
      <c r="R3" s="1000"/>
    </row>
    <row r="4" spans="1:18" s="994" customFormat="1" ht="30" customHeight="1" thickBot="1">
      <c r="A4" s="1001" t="s">
        <v>1945</v>
      </c>
      <c r="B4" s="1002"/>
      <c r="C4" s="1002"/>
      <c r="D4" s="1002"/>
      <c r="E4" s="1002"/>
      <c r="F4" s="1003"/>
      <c r="G4" s="1004"/>
      <c r="H4" s="1002"/>
      <c r="I4" s="1002"/>
      <c r="J4" s="1002"/>
      <c r="K4" s="1002"/>
      <c r="L4" s="1002"/>
      <c r="M4" s="1002"/>
      <c r="N4" s="1002"/>
      <c r="O4" s="1002"/>
      <c r="P4" s="1002"/>
      <c r="Q4" s="1002"/>
      <c r="R4" s="1005"/>
    </row>
    <row r="5" spans="1:18" s="1014" customFormat="1" ht="30" customHeight="1" thickBot="1">
      <c r="A5" s="1006" t="s">
        <v>1946</v>
      </c>
      <c r="B5" s="1007"/>
      <c r="C5" s="1008"/>
      <c r="D5" s="1009"/>
      <c r="E5" s="1010"/>
      <c r="F5" s="1008"/>
      <c r="G5" s="1011"/>
      <c r="H5" s="1008"/>
      <c r="I5" s="1008"/>
      <c r="J5" s="1009"/>
      <c r="K5" s="1008"/>
      <c r="L5" s="1012"/>
      <c r="M5" s="1012"/>
      <c r="N5" s="1012"/>
      <c r="O5" s="1008"/>
      <c r="P5" s="1010"/>
      <c r="Q5" s="1010"/>
      <c r="R5" s="1013"/>
    </row>
    <row r="6" spans="1:18" s="4" customFormat="1" ht="405.75" customHeight="1">
      <c r="A6" s="947">
        <v>200024</v>
      </c>
      <c r="B6" s="490" t="s">
        <v>1947</v>
      </c>
      <c r="C6" s="509" t="s">
        <v>1948</v>
      </c>
      <c r="D6" s="490" t="s">
        <v>2120</v>
      </c>
      <c r="E6" s="491" t="s">
        <v>1949</v>
      </c>
      <c r="F6" s="494"/>
      <c r="G6" s="510">
        <v>56560</v>
      </c>
      <c r="H6" s="511" t="s">
        <v>33</v>
      </c>
      <c r="I6" s="512">
        <f>IF(H6="USD",G6*F6,G6*F6*1.25)</f>
        <v>0</v>
      </c>
      <c r="J6" s="509" t="s">
        <v>1950</v>
      </c>
      <c r="K6" s="491">
        <v>85</v>
      </c>
      <c r="L6" s="509">
        <v>123</v>
      </c>
      <c r="M6" s="509">
        <v>80</v>
      </c>
      <c r="N6" s="509">
        <v>84</v>
      </c>
      <c r="O6" s="509">
        <v>0.82499999999999996</v>
      </c>
      <c r="P6" s="509" t="s">
        <v>1951</v>
      </c>
      <c r="Q6" s="491">
        <v>90221400</v>
      </c>
      <c r="R6" s="951" t="s">
        <v>1952</v>
      </c>
    </row>
    <row r="7" spans="1:18" s="4" customFormat="1" ht="387" customHeight="1">
      <c r="A7" s="948">
        <v>200007</v>
      </c>
      <c r="B7" s="490" t="s">
        <v>1953</v>
      </c>
      <c r="C7" s="491" t="s">
        <v>76</v>
      </c>
      <c r="D7" s="490" t="s">
        <v>2114</v>
      </c>
      <c r="E7" s="491" t="s">
        <v>1949</v>
      </c>
      <c r="F7" s="494"/>
      <c r="G7" s="510">
        <v>1960</v>
      </c>
      <c r="H7" s="511" t="s">
        <v>33</v>
      </c>
      <c r="I7" s="512">
        <f>IF(H7="USD",G7*F7,G7*F7*1.25)</f>
        <v>0</v>
      </c>
      <c r="J7" s="491" t="s">
        <v>30</v>
      </c>
      <c r="K7" s="774" t="s">
        <v>30</v>
      </c>
      <c r="L7" s="775" t="s">
        <v>30</v>
      </c>
      <c r="M7" s="775" t="s">
        <v>30</v>
      </c>
      <c r="N7" s="775" t="s">
        <v>30</v>
      </c>
      <c r="O7" s="776" t="s">
        <v>30</v>
      </c>
      <c r="P7" s="509" t="s">
        <v>1954</v>
      </c>
      <c r="Q7" s="491" t="s">
        <v>30</v>
      </c>
      <c r="R7" s="777" t="s">
        <v>30</v>
      </c>
    </row>
    <row r="8" spans="1:18" s="4" customFormat="1" ht="409.5" customHeight="1">
      <c r="A8" s="948">
        <v>200008</v>
      </c>
      <c r="B8" s="490" t="s">
        <v>1955</v>
      </c>
      <c r="C8" s="491" t="s">
        <v>76</v>
      </c>
      <c r="D8" s="490" t="s">
        <v>2142</v>
      </c>
      <c r="E8" s="478" t="s">
        <v>1949</v>
      </c>
      <c r="F8" s="494"/>
      <c r="G8" s="510">
        <v>4460</v>
      </c>
      <c r="H8" s="511" t="s">
        <v>33</v>
      </c>
      <c r="I8" s="512">
        <f>IF(H8="USD",G8*F8,G8*F8*1.25)</f>
        <v>0</v>
      </c>
      <c r="J8" s="491" t="s">
        <v>30</v>
      </c>
      <c r="K8" s="774" t="s">
        <v>30</v>
      </c>
      <c r="L8" s="775" t="s">
        <v>30</v>
      </c>
      <c r="M8" s="775" t="s">
        <v>30</v>
      </c>
      <c r="N8" s="775" t="s">
        <v>30</v>
      </c>
      <c r="O8" s="776" t="s">
        <v>30</v>
      </c>
      <c r="P8" s="509" t="s">
        <v>1956</v>
      </c>
      <c r="Q8" s="491" t="s">
        <v>30</v>
      </c>
      <c r="R8" s="777" t="s">
        <v>30</v>
      </c>
    </row>
    <row r="9" spans="1:18" s="452" customFormat="1" ht="409.5" customHeight="1">
      <c r="A9" s="948">
        <v>200009</v>
      </c>
      <c r="B9" s="1124" t="s">
        <v>1957</v>
      </c>
      <c r="C9" s="491" t="s">
        <v>76</v>
      </c>
      <c r="D9" s="490" t="s">
        <v>2141</v>
      </c>
      <c r="E9" s="478" t="s">
        <v>1949</v>
      </c>
      <c r="F9" s="494"/>
      <c r="G9" s="778">
        <v>19066</v>
      </c>
      <c r="H9" s="779" t="s">
        <v>33</v>
      </c>
      <c r="I9" s="780">
        <f>IF(H9="USD",G9*F9,G9*F9*1.25)</f>
        <v>0</v>
      </c>
      <c r="J9" s="483" t="s">
        <v>30</v>
      </c>
      <c r="K9" s="781" t="s">
        <v>30</v>
      </c>
      <c r="L9" s="782" t="s">
        <v>30</v>
      </c>
      <c r="M9" s="782" t="s">
        <v>30</v>
      </c>
      <c r="N9" s="782" t="s">
        <v>30</v>
      </c>
      <c r="O9" s="783" t="s">
        <v>30</v>
      </c>
      <c r="P9" s="1069" t="s">
        <v>1958</v>
      </c>
      <c r="Q9" s="483" t="s">
        <v>30</v>
      </c>
      <c r="R9" s="784" t="s">
        <v>30</v>
      </c>
    </row>
    <row r="10" spans="1:18" s="452" customFormat="1" ht="252.75" customHeight="1">
      <c r="A10" s="948">
        <v>200020</v>
      </c>
      <c r="B10" s="1124" t="s">
        <v>1959</v>
      </c>
      <c r="C10" s="509" t="s">
        <v>76</v>
      </c>
      <c r="D10" s="940" t="s">
        <v>1960</v>
      </c>
      <c r="E10" s="478" t="s">
        <v>1949</v>
      </c>
      <c r="F10" s="522"/>
      <c r="G10" s="778">
        <v>1350</v>
      </c>
      <c r="H10" s="779" t="s">
        <v>33</v>
      </c>
      <c r="I10" s="780">
        <f t="shared" ref="I10:I11" si="0">IF(H10="USD",G10*F10,G10*F10*1.25)</f>
        <v>0</v>
      </c>
      <c r="J10" s="483" t="s">
        <v>1961</v>
      </c>
      <c r="K10" s="781">
        <v>8</v>
      </c>
      <c r="L10" s="782">
        <v>80</v>
      </c>
      <c r="M10" s="782">
        <v>50</v>
      </c>
      <c r="N10" s="782">
        <v>15</v>
      </c>
      <c r="O10" s="783">
        <v>0.06</v>
      </c>
      <c r="P10" s="1069" t="s">
        <v>1962</v>
      </c>
      <c r="Q10" s="483">
        <v>85414300</v>
      </c>
      <c r="R10" s="951" t="s">
        <v>1963</v>
      </c>
    </row>
    <row r="11" spans="1:18" s="452" customFormat="1" ht="166.5" customHeight="1">
      <c r="A11" s="948">
        <v>200025</v>
      </c>
      <c r="B11" s="1124" t="s">
        <v>1964</v>
      </c>
      <c r="C11" s="509" t="s">
        <v>76</v>
      </c>
      <c r="D11" s="940" t="s">
        <v>2118</v>
      </c>
      <c r="E11" s="478" t="s">
        <v>1949</v>
      </c>
      <c r="F11" s="522"/>
      <c r="G11" s="778">
        <v>890</v>
      </c>
      <c r="H11" s="779" t="s">
        <v>33</v>
      </c>
      <c r="I11" s="780">
        <f t="shared" si="0"/>
        <v>0</v>
      </c>
      <c r="J11" s="483" t="s">
        <v>244</v>
      </c>
      <c r="K11" s="781" t="s">
        <v>1965</v>
      </c>
      <c r="L11" s="782" t="s">
        <v>1966</v>
      </c>
      <c r="M11" s="782">
        <v>7</v>
      </c>
      <c r="N11" s="782">
        <v>3</v>
      </c>
      <c r="O11" s="783">
        <v>2.7300000000000002E-4</v>
      </c>
      <c r="P11" s="1069" t="s">
        <v>1967</v>
      </c>
      <c r="Q11" s="483">
        <v>90301000</v>
      </c>
      <c r="R11" s="951" t="s">
        <v>1952</v>
      </c>
    </row>
    <row r="12" spans="1:18" s="26" customFormat="1" ht="217.5" customHeight="1">
      <c r="A12" s="948">
        <v>200022</v>
      </c>
      <c r="B12" s="480" t="s">
        <v>1968</v>
      </c>
      <c r="C12" s="479" t="s">
        <v>1948</v>
      </c>
      <c r="D12" s="490" t="s">
        <v>2112</v>
      </c>
      <c r="E12" s="478" t="s">
        <v>1969</v>
      </c>
      <c r="F12" s="522"/>
      <c r="G12" s="489">
        <v>49000</v>
      </c>
      <c r="H12" s="476" t="s">
        <v>33</v>
      </c>
      <c r="I12" s="477">
        <f t="shared" ref="I12:I18" si="1">IF(H12="USD",G12*F12,G12*F12*1.3)</f>
        <v>0</v>
      </c>
      <c r="J12" s="478" t="s">
        <v>244</v>
      </c>
      <c r="K12" s="719">
        <v>58</v>
      </c>
      <c r="L12" s="479">
        <v>96</v>
      </c>
      <c r="M12" s="479">
        <v>91</v>
      </c>
      <c r="N12" s="479">
        <v>60</v>
      </c>
      <c r="O12" s="720">
        <v>0.52</v>
      </c>
      <c r="P12" s="479">
        <v>166679272</v>
      </c>
      <c r="Q12" s="479">
        <v>90221400</v>
      </c>
      <c r="R12" s="942" t="s">
        <v>1970</v>
      </c>
    </row>
    <row r="13" spans="1:18" ht="225.75" customHeight="1">
      <c r="A13" s="948">
        <v>200016</v>
      </c>
      <c r="B13" s="490" t="s">
        <v>1971</v>
      </c>
      <c r="C13" s="475" t="s">
        <v>76</v>
      </c>
      <c r="D13" s="941" t="s">
        <v>2116</v>
      </c>
      <c r="E13" s="475" t="s">
        <v>1969</v>
      </c>
      <c r="F13" s="711"/>
      <c r="G13" s="713">
        <v>2000</v>
      </c>
      <c r="H13" s="714" t="s">
        <v>33</v>
      </c>
      <c r="I13" s="715">
        <f t="shared" si="1"/>
        <v>0</v>
      </c>
      <c r="J13" s="716" t="s">
        <v>30</v>
      </c>
      <c r="K13" s="716" t="s">
        <v>30</v>
      </c>
      <c r="L13" s="716" t="s">
        <v>30</v>
      </c>
      <c r="M13" s="716" t="s">
        <v>30</v>
      </c>
      <c r="N13" s="716" t="s">
        <v>30</v>
      </c>
      <c r="O13" s="716" t="s">
        <v>30</v>
      </c>
      <c r="P13" s="716" t="s">
        <v>30</v>
      </c>
      <c r="Q13" s="716" t="s">
        <v>30</v>
      </c>
      <c r="R13" s="712" t="s">
        <v>30</v>
      </c>
    </row>
    <row r="14" spans="1:18" ht="409.5" customHeight="1">
      <c r="A14" s="948">
        <v>200017</v>
      </c>
      <c r="B14" s="490" t="s">
        <v>1972</v>
      </c>
      <c r="C14" s="475" t="s">
        <v>76</v>
      </c>
      <c r="D14" s="941" t="s">
        <v>2138</v>
      </c>
      <c r="E14" s="475" t="s">
        <v>1969</v>
      </c>
      <c r="F14" s="711"/>
      <c r="G14" s="713">
        <v>6000</v>
      </c>
      <c r="H14" s="714" t="s">
        <v>33</v>
      </c>
      <c r="I14" s="715">
        <f t="shared" si="1"/>
        <v>0</v>
      </c>
      <c r="J14" s="716" t="s">
        <v>30</v>
      </c>
      <c r="K14" s="716" t="s">
        <v>30</v>
      </c>
      <c r="L14" s="716" t="s">
        <v>30</v>
      </c>
      <c r="M14" s="716" t="s">
        <v>30</v>
      </c>
      <c r="N14" s="716" t="s">
        <v>30</v>
      </c>
      <c r="O14" s="716" t="s">
        <v>30</v>
      </c>
      <c r="P14" s="716" t="s">
        <v>30</v>
      </c>
      <c r="Q14" s="716" t="s">
        <v>30</v>
      </c>
      <c r="R14" s="712" t="s">
        <v>30</v>
      </c>
    </row>
    <row r="15" spans="1:18" ht="382.5" customHeight="1">
      <c r="A15" s="948">
        <v>200018</v>
      </c>
      <c r="B15" s="490" t="s">
        <v>1973</v>
      </c>
      <c r="C15" s="475" t="s">
        <v>76</v>
      </c>
      <c r="D15" s="941" t="s">
        <v>2132</v>
      </c>
      <c r="E15" s="475" t="s">
        <v>1969</v>
      </c>
      <c r="F15" s="711"/>
      <c r="G15" s="713">
        <v>18000</v>
      </c>
      <c r="H15" s="714" t="s">
        <v>33</v>
      </c>
      <c r="I15" s="715">
        <f t="shared" si="1"/>
        <v>0</v>
      </c>
      <c r="J15" s="716" t="s">
        <v>30</v>
      </c>
      <c r="K15" s="716" t="s">
        <v>30</v>
      </c>
      <c r="L15" s="716" t="s">
        <v>30</v>
      </c>
      <c r="M15" s="716" t="s">
        <v>30</v>
      </c>
      <c r="N15" s="716" t="s">
        <v>30</v>
      </c>
      <c r="O15" s="716" t="s">
        <v>30</v>
      </c>
      <c r="P15" s="716" t="s">
        <v>30</v>
      </c>
      <c r="Q15" s="716" t="s">
        <v>30</v>
      </c>
      <c r="R15" s="712" t="s">
        <v>30</v>
      </c>
    </row>
    <row r="16" spans="1:18" s="159" customFormat="1" ht="116.25" customHeight="1">
      <c r="A16" s="948">
        <v>200023</v>
      </c>
      <c r="B16" s="490" t="s">
        <v>1974</v>
      </c>
      <c r="C16" s="475" t="s">
        <v>76</v>
      </c>
      <c r="D16" s="480" t="s">
        <v>1975</v>
      </c>
      <c r="E16" s="478" t="s">
        <v>1969</v>
      </c>
      <c r="F16" s="494"/>
      <c r="G16" s="510">
        <v>200</v>
      </c>
      <c r="H16" s="511" t="s">
        <v>33</v>
      </c>
      <c r="I16" s="512">
        <f t="shared" si="1"/>
        <v>0</v>
      </c>
      <c r="J16" s="491" t="s">
        <v>1976</v>
      </c>
      <c r="K16" s="491">
        <v>1</v>
      </c>
      <c r="L16" s="491">
        <v>16</v>
      </c>
      <c r="M16" s="491">
        <v>9</v>
      </c>
      <c r="N16" s="491">
        <v>18</v>
      </c>
      <c r="O16" s="491">
        <v>3.0000000000000001E-3</v>
      </c>
      <c r="P16" s="509" t="s">
        <v>1977</v>
      </c>
      <c r="Q16" s="491">
        <v>902290990</v>
      </c>
      <c r="R16" s="944" t="s">
        <v>1978</v>
      </c>
    </row>
    <row r="17" spans="1:18" s="159" customFormat="1" ht="119.25" customHeight="1">
      <c r="A17" s="948">
        <v>200028</v>
      </c>
      <c r="B17" s="490" t="s">
        <v>1979</v>
      </c>
      <c r="C17" s="475" t="s">
        <v>76</v>
      </c>
      <c r="D17" s="480" t="s">
        <v>1980</v>
      </c>
      <c r="E17" s="478" t="s">
        <v>1969</v>
      </c>
      <c r="F17" s="494"/>
      <c r="G17" s="510">
        <v>1000</v>
      </c>
      <c r="H17" s="511" t="s">
        <v>33</v>
      </c>
      <c r="I17" s="512">
        <f t="shared" si="1"/>
        <v>0</v>
      </c>
      <c r="J17" s="491" t="s">
        <v>1981</v>
      </c>
      <c r="K17" s="491">
        <v>11.8</v>
      </c>
      <c r="L17" s="491">
        <v>34.799999999999997</v>
      </c>
      <c r="M17" s="491">
        <v>85.8</v>
      </c>
      <c r="N17" s="491">
        <v>92.8</v>
      </c>
      <c r="O17" s="491">
        <v>7.1000000000000008E-2</v>
      </c>
      <c r="P17" s="509" t="s">
        <v>1982</v>
      </c>
      <c r="Q17" s="491">
        <v>850760000</v>
      </c>
      <c r="R17" s="944" t="s">
        <v>1983</v>
      </c>
    </row>
    <row r="18" spans="1:18" s="4" customFormat="1" ht="165.75" customHeight="1">
      <c r="A18" s="947">
        <v>200029</v>
      </c>
      <c r="B18" s="490" t="s">
        <v>1984</v>
      </c>
      <c r="C18" s="478" t="s">
        <v>76</v>
      </c>
      <c r="D18" s="480" t="s">
        <v>2117</v>
      </c>
      <c r="E18" s="491" t="s">
        <v>1969</v>
      </c>
      <c r="F18" s="494"/>
      <c r="G18" s="971">
        <v>550</v>
      </c>
      <c r="H18" s="972" t="s">
        <v>33</v>
      </c>
      <c r="I18" s="477">
        <f t="shared" si="1"/>
        <v>0</v>
      </c>
      <c r="J18" s="478" t="s">
        <v>244</v>
      </c>
      <c r="K18" s="973">
        <v>0.2</v>
      </c>
      <c r="L18" s="974">
        <v>16</v>
      </c>
      <c r="M18" s="974">
        <v>13</v>
      </c>
      <c r="N18" s="975">
        <v>4.5</v>
      </c>
      <c r="O18" s="976">
        <v>1E-3</v>
      </c>
      <c r="P18" s="478" t="s">
        <v>1985</v>
      </c>
      <c r="Q18" s="478">
        <v>9030100000</v>
      </c>
      <c r="R18" s="944" t="s">
        <v>1986</v>
      </c>
    </row>
    <row r="19" spans="1:18" s="4" customFormat="1" ht="240.75" customHeight="1">
      <c r="A19" s="948">
        <v>200030</v>
      </c>
      <c r="B19" s="968" t="s">
        <v>2126</v>
      </c>
      <c r="C19" s="969" t="s">
        <v>1948</v>
      </c>
      <c r="D19" s="968" t="s">
        <v>2113</v>
      </c>
      <c r="E19" s="716" t="s">
        <v>1987</v>
      </c>
      <c r="F19" s="711"/>
      <c r="G19" s="713">
        <v>21505</v>
      </c>
      <c r="H19" s="714" t="s">
        <v>33</v>
      </c>
      <c r="I19" s="715">
        <f>IF(H19="USD",G19*F19,G19*F19*1.25)</f>
        <v>0</v>
      </c>
      <c r="J19" s="716" t="s">
        <v>1988</v>
      </c>
      <c r="K19" s="984">
        <v>83.8</v>
      </c>
      <c r="L19" s="984">
        <v>120</v>
      </c>
      <c r="M19" s="984">
        <v>80</v>
      </c>
      <c r="N19" s="984">
        <v>945</v>
      </c>
      <c r="O19" s="984">
        <v>0.9</v>
      </c>
      <c r="P19" s="716" t="s">
        <v>1989</v>
      </c>
      <c r="Q19" s="716">
        <v>90221400</v>
      </c>
      <c r="R19" s="970" t="s">
        <v>1990</v>
      </c>
    </row>
    <row r="20" spans="1:18" s="4" customFormat="1" ht="262.5" customHeight="1">
      <c r="A20" s="948">
        <v>200031</v>
      </c>
      <c r="B20" s="490" t="s">
        <v>1991</v>
      </c>
      <c r="C20" s="491" t="s">
        <v>76</v>
      </c>
      <c r="D20" s="490" t="s">
        <v>2115</v>
      </c>
      <c r="E20" s="491" t="s">
        <v>1987</v>
      </c>
      <c r="F20" s="494"/>
      <c r="G20" s="510">
        <v>1300</v>
      </c>
      <c r="H20" s="511" t="s">
        <v>33</v>
      </c>
      <c r="I20" s="512">
        <f>IF(H20="USD",G20*F20,G20*F20*1.25)</f>
        <v>0</v>
      </c>
      <c r="J20" s="491" t="s">
        <v>30</v>
      </c>
      <c r="K20" s="774" t="s">
        <v>30</v>
      </c>
      <c r="L20" s="775" t="s">
        <v>30</v>
      </c>
      <c r="M20" s="775" t="s">
        <v>30</v>
      </c>
      <c r="N20" s="775" t="s">
        <v>30</v>
      </c>
      <c r="O20" s="776" t="s">
        <v>30</v>
      </c>
      <c r="P20" s="491" t="s">
        <v>1992</v>
      </c>
      <c r="Q20" s="491" t="s">
        <v>30</v>
      </c>
      <c r="R20" s="777" t="s">
        <v>30</v>
      </c>
    </row>
    <row r="21" spans="1:18" s="4" customFormat="1" ht="408.75" customHeight="1">
      <c r="A21" s="948">
        <v>200032</v>
      </c>
      <c r="B21" s="490" t="s">
        <v>1993</v>
      </c>
      <c r="C21" s="491" t="s">
        <v>76</v>
      </c>
      <c r="D21" s="490" t="s">
        <v>2140</v>
      </c>
      <c r="E21" s="491" t="s">
        <v>1987</v>
      </c>
      <c r="F21" s="494"/>
      <c r="G21" s="510">
        <v>1300</v>
      </c>
      <c r="H21" s="511" t="s">
        <v>33</v>
      </c>
      <c r="I21" s="512">
        <f>IF(H21="USD",G21*F21,G21*F21*1.25)</f>
        <v>0</v>
      </c>
      <c r="J21" s="491" t="s">
        <v>30</v>
      </c>
      <c r="K21" s="774" t="s">
        <v>30</v>
      </c>
      <c r="L21" s="775" t="s">
        <v>30</v>
      </c>
      <c r="M21" s="775" t="s">
        <v>30</v>
      </c>
      <c r="N21" s="775" t="s">
        <v>30</v>
      </c>
      <c r="O21" s="776" t="s">
        <v>30</v>
      </c>
      <c r="P21" s="491" t="s">
        <v>1994</v>
      </c>
      <c r="Q21" s="491" t="s">
        <v>30</v>
      </c>
      <c r="R21" s="777" t="s">
        <v>30</v>
      </c>
    </row>
    <row r="22" spans="1:18" s="452" customFormat="1" ht="408.75" customHeight="1">
      <c r="A22" s="948">
        <v>200033</v>
      </c>
      <c r="B22" s="1176" t="s">
        <v>1995</v>
      </c>
      <c r="C22" s="491" t="s">
        <v>76</v>
      </c>
      <c r="D22" s="490" t="s">
        <v>2139</v>
      </c>
      <c r="E22" s="491" t="s">
        <v>1987</v>
      </c>
      <c r="F22" s="494"/>
      <c r="G22" s="778">
        <v>3900</v>
      </c>
      <c r="H22" s="779" t="s">
        <v>33</v>
      </c>
      <c r="I22" s="780">
        <f>IF(H22="USD",G22*F22,G22*F22*1.25)</f>
        <v>0</v>
      </c>
      <c r="J22" s="483" t="s">
        <v>30</v>
      </c>
      <c r="K22" s="781" t="s">
        <v>30</v>
      </c>
      <c r="L22" s="782" t="s">
        <v>30</v>
      </c>
      <c r="M22" s="782" t="s">
        <v>30</v>
      </c>
      <c r="N22" s="782" t="s">
        <v>30</v>
      </c>
      <c r="O22" s="783" t="s">
        <v>30</v>
      </c>
      <c r="P22" s="1047" t="s">
        <v>1996</v>
      </c>
      <c r="Q22" s="483" t="s">
        <v>30</v>
      </c>
      <c r="R22" s="784" t="s">
        <v>30</v>
      </c>
    </row>
    <row r="23" spans="1:18" s="452" customFormat="1" ht="258" customHeight="1">
      <c r="A23" s="948">
        <v>200034</v>
      </c>
      <c r="B23" s="1124" t="s">
        <v>1997</v>
      </c>
      <c r="C23" s="509" t="s">
        <v>76</v>
      </c>
      <c r="D23" s="940" t="s">
        <v>1998</v>
      </c>
      <c r="E23" s="491" t="s">
        <v>1987</v>
      </c>
      <c r="F23" s="522"/>
      <c r="G23" s="950">
        <v>246.94</v>
      </c>
      <c r="H23" s="779" t="s">
        <v>33</v>
      </c>
      <c r="I23" s="780">
        <f t="shared" ref="I23:I24" si="2">IF(H23="USD",G23*F23,G23*F23*1.25)</f>
        <v>0</v>
      </c>
      <c r="J23" s="483" t="s">
        <v>1999</v>
      </c>
      <c r="K23" s="953">
        <v>7.4</v>
      </c>
      <c r="L23" s="782">
        <v>36</v>
      </c>
      <c r="M23" s="782">
        <v>25</v>
      </c>
      <c r="N23" s="953">
        <v>29.5</v>
      </c>
      <c r="O23" s="954">
        <v>2.7E-2</v>
      </c>
      <c r="P23" s="1047" t="s">
        <v>2000</v>
      </c>
      <c r="Q23" s="483">
        <v>8507600090</v>
      </c>
      <c r="R23" s="944" t="s">
        <v>2001</v>
      </c>
    </row>
    <row r="24" spans="1:18" s="452" customFormat="1" ht="129" customHeight="1" thickBot="1">
      <c r="A24" s="955">
        <v>200035</v>
      </c>
      <c r="B24" s="1125" t="s">
        <v>2002</v>
      </c>
      <c r="C24" s="956" t="s">
        <v>76</v>
      </c>
      <c r="D24" s="957" t="s">
        <v>2119</v>
      </c>
      <c r="E24" s="958" t="s">
        <v>1987</v>
      </c>
      <c r="F24" s="959"/>
      <c r="G24" s="960">
        <v>1272.1199999999999</v>
      </c>
      <c r="H24" s="961" t="s">
        <v>33</v>
      </c>
      <c r="I24" s="962">
        <f t="shared" si="2"/>
        <v>0</v>
      </c>
      <c r="J24" s="958" t="s">
        <v>2003</v>
      </c>
      <c r="K24" s="963">
        <v>0.114</v>
      </c>
      <c r="L24" s="964">
        <v>8.6</v>
      </c>
      <c r="M24" s="964">
        <v>6.3</v>
      </c>
      <c r="N24" s="964">
        <v>2.1</v>
      </c>
      <c r="O24" s="965">
        <v>1.1400000000000001E-4</v>
      </c>
      <c r="P24" s="1126" t="s">
        <v>2004</v>
      </c>
      <c r="Q24" s="958">
        <v>9030100000</v>
      </c>
      <c r="R24" s="1028" t="s">
        <v>2005</v>
      </c>
    </row>
    <row r="25" spans="1:18" s="1019" customFormat="1" ht="30" customHeight="1" thickBot="1">
      <c r="A25" s="1015" t="s">
        <v>2006</v>
      </c>
      <c r="B25" s="474"/>
      <c r="C25" s="474"/>
      <c r="D25" s="1016"/>
      <c r="E25" s="474"/>
      <c r="F25" s="473"/>
      <c r="G25" s="1017"/>
      <c r="H25" s="474"/>
      <c r="I25" s="474"/>
      <c r="J25" s="474"/>
      <c r="K25" s="474"/>
      <c r="L25" s="474"/>
      <c r="M25" s="474"/>
      <c r="N25" s="474"/>
      <c r="O25" s="474"/>
      <c r="P25" s="474"/>
      <c r="Q25" s="474"/>
      <c r="R25" s="1018"/>
    </row>
    <row r="26" spans="1:18" s="1019" customFormat="1" ht="30" customHeight="1" thickBot="1">
      <c r="A26" s="1020" t="s">
        <v>2007</v>
      </c>
      <c r="B26" s="1021"/>
      <c r="C26" s="1022"/>
      <c r="D26" s="1023"/>
      <c r="E26" s="1024"/>
      <c r="F26" s="1022"/>
      <c r="G26" s="1025"/>
      <c r="H26" s="1022"/>
      <c r="I26" s="1022"/>
      <c r="J26" s="1022"/>
      <c r="K26" s="1022"/>
      <c r="L26" s="1026"/>
      <c r="M26" s="1026"/>
      <c r="N26" s="1026"/>
      <c r="O26" s="1022"/>
      <c r="P26" s="1024"/>
      <c r="Q26" s="1024"/>
      <c r="R26" s="1027"/>
    </row>
    <row r="27" spans="1:18" s="4" customFormat="1" ht="409.5" customHeight="1">
      <c r="A27" s="948">
        <v>200010</v>
      </c>
      <c r="B27" s="639" t="s">
        <v>2008</v>
      </c>
      <c r="C27" s="491" t="s">
        <v>76</v>
      </c>
      <c r="D27" s="490" t="s">
        <v>2122</v>
      </c>
      <c r="E27" s="1059" t="s">
        <v>1949</v>
      </c>
      <c r="F27" s="494"/>
      <c r="G27" s="489">
        <v>8975</v>
      </c>
      <c r="H27" s="476" t="s">
        <v>33</v>
      </c>
      <c r="I27" s="477">
        <f>IF(H27="USD",G27*F27,G27*F27*1.3)</f>
        <v>0</v>
      </c>
      <c r="J27" s="17" t="s">
        <v>30</v>
      </c>
      <c r="K27" s="478" t="s">
        <v>30</v>
      </c>
      <c r="L27" s="478" t="s">
        <v>30</v>
      </c>
      <c r="M27" s="478" t="s">
        <v>30</v>
      </c>
      <c r="N27" s="478" t="s">
        <v>30</v>
      </c>
      <c r="O27" s="478" t="s">
        <v>30</v>
      </c>
      <c r="P27" s="492" t="s">
        <v>2009</v>
      </c>
      <c r="Q27" s="478" t="s">
        <v>30</v>
      </c>
      <c r="R27" s="952" t="s">
        <v>2010</v>
      </c>
    </row>
    <row r="28" spans="1:18" s="4" customFormat="1" ht="396" customHeight="1">
      <c r="A28" s="948">
        <v>200026</v>
      </c>
      <c r="B28" s="639" t="s">
        <v>2011</v>
      </c>
      <c r="C28" s="491" t="s">
        <v>76</v>
      </c>
      <c r="D28" s="490" t="s">
        <v>2121</v>
      </c>
      <c r="E28" s="1059" t="s">
        <v>1949</v>
      </c>
      <c r="F28" s="494"/>
      <c r="G28" s="489">
        <v>8552</v>
      </c>
      <c r="H28" s="476" t="s">
        <v>33</v>
      </c>
      <c r="I28" s="477">
        <f t="shared" ref="I28" si="3">IF(H28="USD",G28*F28,G28*F28*1.3)</f>
        <v>0</v>
      </c>
      <c r="J28" s="17" t="s">
        <v>30</v>
      </c>
      <c r="K28" s="478" t="s">
        <v>30</v>
      </c>
      <c r="L28" s="478" t="s">
        <v>30</v>
      </c>
      <c r="M28" s="478" t="s">
        <v>30</v>
      </c>
      <c r="N28" s="478" t="s">
        <v>30</v>
      </c>
      <c r="O28" s="478" t="s">
        <v>30</v>
      </c>
      <c r="P28" s="492" t="s">
        <v>2012</v>
      </c>
      <c r="Q28" s="478" t="s">
        <v>30</v>
      </c>
      <c r="R28" s="952" t="s">
        <v>2010</v>
      </c>
    </row>
    <row r="29" spans="1:18" s="452" customFormat="1" ht="399" customHeight="1">
      <c r="A29" s="948" t="s">
        <v>2013</v>
      </c>
      <c r="B29" s="639" t="s">
        <v>2014</v>
      </c>
      <c r="C29" s="491" t="s">
        <v>76</v>
      </c>
      <c r="D29" s="490" t="s">
        <v>2015</v>
      </c>
      <c r="E29" s="1059" t="s">
        <v>1949</v>
      </c>
      <c r="F29" s="494"/>
      <c r="G29" s="489">
        <v>2750</v>
      </c>
      <c r="H29" s="476" t="s">
        <v>33</v>
      </c>
      <c r="I29" s="477">
        <f>IF(H29="USD",G29*F29,G29*F29*1.3)</f>
        <v>0</v>
      </c>
      <c r="J29" s="17" t="s">
        <v>2016</v>
      </c>
      <c r="K29" s="478">
        <v>3.5</v>
      </c>
      <c r="L29" s="17">
        <v>38</v>
      </c>
      <c r="M29" s="17">
        <v>25</v>
      </c>
      <c r="N29" s="17">
        <v>38</v>
      </c>
      <c r="O29" s="493">
        <v>3.61E-2</v>
      </c>
      <c r="P29" s="492" t="s">
        <v>2017</v>
      </c>
      <c r="Q29" s="479">
        <v>84718000</v>
      </c>
      <c r="R29" s="944" t="s">
        <v>2018</v>
      </c>
    </row>
    <row r="30" spans="1:18" ht="396" customHeight="1">
      <c r="A30" s="948">
        <v>200012</v>
      </c>
      <c r="B30" s="985" t="s">
        <v>2019</v>
      </c>
      <c r="C30" s="478" t="s">
        <v>76</v>
      </c>
      <c r="D30" s="985" t="s">
        <v>2124</v>
      </c>
      <c r="E30" s="1059" t="s">
        <v>1949</v>
      </c>
      <c r="F30" s="494"/>
      <c r="G30" s="489">
        <v>1064</v>
      </c>
      <c r="H30" s="476" t="s">
        <v>33</v>
      </c>
      <c r="I30" s="477">
        <f>IF(H30="USD",G30*F30,G30*F30*1.3)</f>
        <v>0</v>
      </c>
      <c r="J30" s="17" t="s">
        <v>30</v>
      </c>
      <c r="K30" s="478" t="s">
        <v>30</v>
      </c>
      <c r="L30" s="478" t="s">
        <v>30</v>
      </c>
      <c r="M30" s="478" t="s">
        <v>30</v>
      </c>
      <c r="N30" s="478" t="s">
        <v>30</v>
      </c>
      <c r="O30" s="478" t="s">
        <v>30</v>
      </c>
      <c r="P30" s="478" t="s">
        <v>2020</v>
      </c>
      <c r="Q30" s="478" t="s">
        <v>30</v>
      </c>
      <c r="R30" s="944" t="s">
        <v>2018</v>
      </c>
    </row>
    <row r="31" spans="1:18" ht="409.5" customHeight="1">
      <c r="A31" s="948">
        <v>200013</v>
      </c>
      <c r="B31" s="985" t="s">
        <v>2021</v>
      </c>
      <c r="C31" s="478" t="s">
        <v>76</v>
      </c>
      <c r="D31" s="480" t="s">
        <v>2143</v>
      </c>
      <c r="E31" s="1059" t="s">
        <v>1949</v>
      </c>
      <c r="F31" s="494"/>
      <c r="G31" s="489">
        <v>3167</v>
      </c>
      <c r="H31" s="476" t="s">
        <v>33</v>
      </c>
      <c r="I31" s="477">
        <f>IF(H31="USD",G31*F31,G31*F31*1.3)</f>
        <v>0</v>
      </c>
      <c r="J31" s="17" t="s">
        <v>30</v>
      </c>
      <c r="K31" s="478" t="s">
        <v>30</v>
      </c>
      <c r="L31" s="478" t="s">
        <v>30</v>
      </c>
      <c r="M31" s="478" t="s">
        <v>30</v>
      </c>
      <c r="N31" s="478" t="s">
        <v>30</v>
      </c>
      <c r="O31" s="478" t="s">
        <v>30</v>
      </c>
      <c r="P31" s="479" t="s">
        <v>2022</v>
      </c>
      <c r="Q31" s="478" t="s">
        <v>30</v>
      </c>
      <c r="R31" s="944" t="s">
        <v>2018</v>
      </c>
    </row>
    <row r="32" spans="1:18" ht="409.5" customHeight="1">
      <c r="A32" s="987">
        <v>200014</v>
      </c>
      <c r="B32" s="985" t="s">
        <v>2023</v>
      </c>
      <c r="C32" s="491" t="s">
        <v>76</v>
      </c>
      <c r="D32" s="480" t="s">
        <v>2144</v>
      </c>
      <c r="E32" s="1047" t="s">
        <v>1949</v>
      </c>
      <c r="F32" s="988"/>
      <c r="G32" s="973">
        <v>9500</v>
      </c>
      <c r="H32" s="972" t="s">
        <v>33</v>
      </c>
      <c r="I32" s="477">
        <f>IF(H32="USD",G32*F32,G32*F32*1.3)</f>
        <v>0</v>
      </c>
      <c r="J32" s="478" t="s">
        <v>30</v>
      </c>
      <c r="K32" s="973" t="s">
        <v>30</v>
      </c>
      <c r="L32" s="974" t="s">
        <v>30</v>
      </c>
      <c r="M32" s="974" t="s">
        <v>30</v>
      </c>
      <c r="N32" s="974" t="s">
        <v>30</v>
      </c>
      <c r="O32" s="976" t="s">
        <v>30</v>
      </c>
      <c r="P32" s="478" t="s">
        <v>2024</v>
      </c>
      <c r="Q32" s="478" t="s">
        <v>30</v>
      </c>
      <c r="R32" s="944" t="s">
        <v>2025</v>
      </c>
    </row>
    <row r="33" spans="1:18" s="4" customFormat="1" ht="402.75" customHeight="1">
      <c r="A33" s="948">
        <v>200001</v>
      </c>
      <c r="B33" s="1157" t="s">
        <v>2026</v>
      </c>
      <c r="C33" s="475" t="s">
        <v>76</v>
      </c>
      <c r="D33" s="946" t="s">
        <v>2123</v>
      </c>
      <c r="E33" s="1030" t="s">
        <v>2027</v>
      </c>
      <c r="F33" s="711"/>
      <c r="G33" s="1127">
        <v>9800</v>
      </c>
      <c r="H33" s="1033" t="s">
        <v>33</v>
      </c>
      <c r="I33" s="485">
        <f t="shared" ref="I33:I40" si="4">IF(H33="USD",G33*F33,G33*F33*1.3)</f>
        <v>0</v>
      </c>
      <c r="J33" s="1030" t="s">
        <v>30</v>
      </c>
      <c r="K33" s="18" t="s">
        <v>30</v>
      </c>
      <c r="L33" s="1036" t="s">
        <v>30</v>
      </c>
      <c r="M33" s="1036" t="s">
        <v>30</v>
      </c>
      <c r="N33" s="1036" t="s">
        <v>30</v>
      </c>
      <c r="O33" s="18" t="s">
        <v>30</v>
      </c>
      <c r="P33" s="18" t="s">
        <v>2028</v>
      </c>
      <c r="Q33" s="18" t="s">
        <v>30</v>
      </c>
      <c r="R33" s="986" t="s">
        <v>2029</v>
      </c>
    </row>
    <row r="34" spans="1:18" s="4" customFormat="1" ht="409.5" customHeight="1">
      <c r="A34" s="948">
        <v>200027</v>
      </c>
      <c r="B34" s="1156" t="s">
        <v>2030</v>
      </c>
      <c r="C34" s="475" t="s">
        <v>76</v>
      </c>
      <c r="D34" s="946" t="s">
        <v>2127</v>
      </c>
      <c r="E34" s="1030" t="s">
        <v>2027</v>
      </c>
      <c r="F34" s="494"/>
      <c r="G34" s="1127">
        <v>7100</v>
      </c>
      <c r="H34" s="1033" t="s">
        <v>33</v>
      </c>
      <c r="I34" s="485">
        <f t="shared" ref="I34" si="5">IF(H34="USD",G34*F34,G34*F34*1.3)</f>
        <v>0</v>
      </c>
      <c r="J34" s="1030" t="s">
        <v>30</v>
      </c>
      <c r="K34" s="18" t="s">
        <v>30</v>
      </c>
      <c r="L34" s="1036" t="s">
        <v>30</v>
      </c>
      <c r="M34" s="1036" t="s">
        <v>30</v>
      </c>
      <c r="N34" s="1036" t="s">
        <v>30</v>
      </c>
      <c r="O34" s="18" t="s">
        <v>30</v>
      </c>
      <c r="P34" s="18" t="s">
        <v>2031</v>
      </c>
      <c r="Q34" s="18" t="s">
        <v>30</v>
      </c>
      <c r="R34" s="949" t="s">
        <v>2029</v>
      </c>
    </row>
    <row r="35" spans="1:18" s="4" customFormat="1" ht="307.5" customHeight="1">
      <c r="A35" s="948">
        <v>200002</v>
      </c>
      <c r="B35" s="482" t="s">
        <v>2032</v>
      </c>
      <c r="C35" s="481" t="s">
        <v>76</v>
      </c>
      <c r="D35" s="482" t="s">
        <v>2131</v>
      </c>
      <c r="E35" s="341" t="s">
        <v>2027</v>
      </c>
      <c r="F35" s="494"/>
      <c r="G35" s="487">
        <v>2300</v>
      </c>
      <c r="H35" s="486" t="s">
        <v>33</v>
      </c>
      <c r="I35" s="484">
        <f>IF(H35="USD",G35*F35,G35*F35*1.3)</f>
        <v>0</v>
      </c>
      <c r="J35" s="1040" t="s">
        <v>2033</v>
      </c>
      <c r="K35" s="341">
        <v>5</v>
      </c>
      <c r="L35" s="341">
        <v>50</v>
      </c>
      <c r="M35" s="341">
        <v>35</v>
      </c>
      <c r="N35" s="341">
        <v>10</v>
      </c>
      <c r="O35" s="661">
        <v>1.7500000000000002E-2</v>
      </c>
      <c r="P35" s="341" t="s">
        <v>2034</v>
      </c>
      <c r="Q35" s="488" t="s">
        <v>2035</v>
      </c>
      <c r="R35" s="943" t="s">
        <v>2029</v>
      </c>
    </row>
    <row r="36" spans="1:18" s="4" customFormat="1" ht="286.5" customHeight="1">
      <c r="A36" s="948">
        <v>200003</v>
      </c>
      <c r="B36" s="480" t="s">
        <v>2036</v>
      </c>
      <c r="C36" s="478" t="s">
        <v>76</v>
      </c>
      <c r="D36" s="480" t="s">
        <v>2128</v>
      </c>
      <c r="E36" s="341" t="s">
        <v>2027</v>
      </c>
      <c r="F36" s="494"/>
      <c r="G36" s="489">
        <v>1000</v>
      </c>
      <c r="H36" s="476" t="s">
        <v>33</v>
      </c>
      <c r="I36" s="477">
        <f t="shared" si="4"/>
        <v>0</v>
      </c>
      <c r="J36" s="17" t="s">
        <v>30</v>
      </c>
      <c r="K36" s="478" t="s">
        <v>30</v>
      </c>
      <c r="L36" s="478" t="s">
        <v>30</v>
      </c>
      <c r="M36" s="478" t="s">
        <v>30</v>
      </c>
      <c r="N36" s="478" t="s">
        <v>30</v>
      </c>
      <c r="O36" s="478" t="s">
        <v>30</v>
      </c>
      <c r="P36" s="17" t="s">
        <v>2037</v>
      </c>
      <c r="Q36" s="478" t="s">
        <v>30</v>
      </c>
      <c r="R36" s="944" t="s">
        <v>2029</v>
      </c>
    </row>
    <row r="37" spans="1:18" s="4" customFormat="1" ht="376.5" customHeight="1">
      <c r="A37" s="948">
        <v>200004</v>
      </c>
      <c r="B37" s="480" t="s">
        <v>2038</v>
      </c>
      <c r="C37" s="478" t="s">
        <v>76</v>
      </c>
      <c r="D37" s="480" t="s">
        <v>2130</v>
      </c>
      <c r="E37" s="341" t="s">
        <v>2027</v>
      </c>
      <c r="F37" s="494"/>
      <c r="G37" s="489">
        <v>1200</v>
      </c>
      <c r="H37" s="476" t="s">
        <v>33</v>
      </c>
      <c r="I37" s="477">
        <f t="shared" si="4"/>
        <v>0</v>
      </c>
      <c r="J37" s="17" t="s">
        <v>30</v>
      </c>
      <c r="K37" s="478" t="s">
        <v>30</v>
      </c>
      <c r="L37" s="478" t="s">
        <v>30</v>
      </c>
      <c r="M37" s="478" t="s">
        <v>30</v>
      </c>
      <c r="N37" s="478" t="s">
        <v>30</v>
      </c>
      <c r="O37" s="478" t="s">
        <v>30</v>
      </c>
      <c r="P37" s="17" t="s">
        <v>2039</v>
      </c>
      <c r="Q37" s="478" t="s">
        <v>30</v>
      </c>
      <c r="R37" s="944" t="s">
        <v>2029</v>
      </c>
    </row>
    <row r="38" spans="1:18" s="4" customFormat="1" ht="383.25" customHeight="1">
      <c r="A38" s="948">
        <v>200005</v>
      </c>
      <c r="B38" s="480" t="s">
        <v>2040</v>
      </c>
      <c r="C38" s="478" t="s">
        <v>76</v>
      </c>
      <c r="D38" s="480" t="s">
        <v>2129</v>
      </c>
      <c r="E38" s="341" t="s">
        <v>2027</v>
      </c>
      <c r="F38" s="494"/>
      <c r="G38" s="489">
        <v>3600</v>
      </c>
      <c r="H38" s="476" t="s">
        <v>33</v>
      </c>
      <c r="I38" s="477">
        <f t="shared" si="4"/>
        <v>0</v>
      </c>
      <c r="J38" s="17" t="s">
        <v>30</v>
      </c>
      <c r="K38" s="478" t="s">
        <v>30</v>
      </c>
      <c r="L38" s="478" t="s">
        <v>30</v>
      </c>
      <c r="M38" s="478" t="s">
        <v>30</v>
      </c>
      <c r="N38" s="478" t="s">
        <v>30</v>
      </c>
      <c r="O38" s="478" t="s">
        <v>30</v>
      </c>
      <c r="P38" s="17" t="s">
        <v>2041</v>
      </c>
      <c r="Q38" s="478" t="s">
        <v>30</v>
      </c>
      <c r="R38" s="944" t="s">
        <v>2029</v>
      </c>
    </row>
    <row r="39" spans="1:18" s="4" customFormat="1" ht="409.5">
      <c r="A39" s="948">
        <v>200036</v>
      </c>
      <c r="B39" s="1158" t="s">
        <v>2042</v>
      </c>
      <c r="C39" s="475" t="s">
        <v>76</v>
      </c>
      <c r="D39" s="946" t="s">
        <v>2125</v>
      </c>
      <c r="E39" s="1059" t="s">
        <v>2043</v>
      </c>
      <c r="F39" s="494"/>
      <c r="G39" s="1127">
        <v>11000</v>
      </c>
      <c r="H39" s="1033" t="s">
        <v>33</v>
      </c>
      <c r="I39" s="485">
        <f t="shared" si="4"/>
        <v>0</v>
      </c>
      <c r="J39" s="1030" t="s">
        <v>30</v>
      </c>
      <c r="K39" s="18" t="s">
        <v>30</v>
      </c>
      <c r="L39" s="1036" t="s">
        <v>30</v>
      </c>
      <c r="M39" s="1036" t="s">
        <v>30</v>
      </c>
      <c r="N39" s="1036" t="s">
        <v>30</v>
      </c>
      <c r="O39" s="18" t="s">
        <v>30</v>
      </c>
      <c r="P39" s="18" t="s">
        <v>2044</v>
      </c>
      <c r="Q39" s="18" t="s">
        <v>30</v>
      </c>
      <c r="R39" s="949" t="s">
        <v>2045</v>
      </c>
    </row>
    <row r="40" spans="1:18" s="4" customFormat="1" ht="409.5" customHeight="1">
      <c r="A40" s="948">
        <v>200037</v>
      </c>
      <c r="B40" s="1175" t="s">
        <v>2046</v>
      </c>
      <c r="C40" s="475" t="s">
        <v>76</v>
      </c>
      <c r="D40" s="946" t="s">
        <v>2137</v>
      </c>
      <c r="E40" s="1059" t="s">
        <v>2043</v>
      </c>
      <c r="F40" s="494"/>
      <c r="G40" s="1128">
        <v>16000</v>
      </c>
      <c r="H40" s="1033" t="s">
        <v>33</v>
      </c>
      <c r="I40" s="485">
        <f t="shared" si="4"/>
        <v>0</v>
      </c>
      <c r="J40" s="1030" t="s">
        <v>30</v>
      </c>
      <c r="K40" s="18" t="s">
        <v>30</v>
      </c>
      <c r="L40" s="1036" t="s">
        <v>30</v>
      </c>
      <c r="M40" s="1036" t="s">
        <v>30</v>
      </c>
      <c r="N40" s="1036" t="s">
        <v>30</v>
      </c>
      <c r="O40" s="18" t="s">
        <v>30</v>
      </c>
      <c r="P40" s="18" t="s">
        <v>2047</v>
      </c>
      <c r="Q40" s="18" t="s">
        <v>30</v>
      </c>
      <c r="R40" s="949" t="s">
        <v>2045</v>
      </c>
    </row>
    <row r="41" spans="1:18" s="4" customFormat="1" ht="264.75" customHeight="1">
      <c r="A41" s="948">
        <v>200043</v>
      </c>
      <c r="B41" s="482" t="s">
        <v>2048</v>
      </c>
      <c r="C41" s="481" t="s">
        <v>76</v>
      </c>
      <c r="D41" s="1179" t="s">
        <v>2149</v>
      </c>
      <c r="E41" s="1059" t="s">
        <v>2043</v>
      </c>
      <c r="F41" s="494"/>
      <c r="G41" s="1127">
        <v>3000</v>
      </c>
      <c r="H41" s="486" t="s">
        <v>33</v>
      </c>
      <c r="I41" s="484">
        <f>IF(H41="USD",G41*F41,G41*F41*1.3)</f>
        <v>0</v>
      </c>
      <c r="J41" s="1040" t="s">
        <v>2049</v>
      </c>
      <c r="K41" s="341">
        <v>3</v>
      </c>
      <c r="L41" s="341">
        <v>42</v>
      </c>
      <c r="M41" s="341">
        <v>34</v>
      </c>
      <c r="N41" s="341">
        <v>12</v>
      </c>
      <c r="O41" s="661">
        <v>1.7000000000000001E-2</v>
      </c>
      <c r="P41" s="341" t="s">
        <v>2050</v>
      </c>
      <c r="Q41" s="488" t="s">
        <v>2051</v>
      </c>
      <c r="R41" s="952" t="s">
        <v>2148</v>
      </c>
    </row>
    <row r="42" spans="1:18" s="4" customFormat="1" ht="273" customHeight="1">
      <c r="A42" s="948">
        <v>200039</v>
      </c>
      <c r="B42" s="480" t="s">
        <v>2052</v>
      </c>
      <c r="C42" s="478" t="s">
        <v>76</v>
      </c>
      <c r="D42" s="480" t="s">
        <v>2145</v>
      </c>
      <c r="E42" s="1059" t="s">
        <v>2043</v>
      </c>
      <c r="F42" s="494"/>
      <c r="G42" s="489">
        <v>2500</v>
      </c>
      <c r="H42" s="476" t="s">
        <v>33</v>
      </c>
      <c r="I42" s="477">
        <f t="shared" ref="I42:I44" si="6">IF(H42="USD",G42*F42,G42*F42*1.3)</f>
        <v>0</v>
      </c>
      <c r="J42" s="17" t="s">
        <v>30</v>
      </c>
      <c r="K42" s="478" t="s">
        <v>30</v>
      </c>
      <c r="L42" s="478" t="s">
        <v>30</v>
      </c>
      <c r="M42" s="478" t="s">
        <v>30</v>
      </c>
      <c r="N42" s="478" t="s">
        <v>30</v>
      </c>
      <c r="O42" s="478" t="s">
        <v>30</v>
      </c>
      <c r="P42" s="17" t="s">
        <v>2053</v>
      </c>
      <c r="Q42" s="478" t="s">
        <v>30</v>
      </c>
      <c r="R42" s="944" t="s">
        <v>2045</v>
      </c>
    </row>
    <row r="43" spans="1:18" s="4" customFormat="1" ht="360" customHeight="1">
      <c r="A43" s="948">
        <v>200040</v>
      </c>
      <c r="B43" s="480" t="s">
        <v>2054</v>
      </c>
      <c r="C43" s="478" t="s">
        <v>76</v>
      </c>
      <c r="D43" s="1178" t="s">
        <v>2147</v>
      </c>
      <c r="E43" s="1059" t="s">
        <v>2043</v>
      </c>
      <c r="F43" s="494"/>
      <c r="G43" s="489">
        <v>3000</v>
      </c>
      <c r="H43" s="476" t="s">
        <v>33</v>
      </c>
      <c r="I43" s="477">
        <f t="shared" si="6"/>
        <v>0</v>
      </c>
      <c r="J43" s="17" t="s">
        <v>30</v>
      </c>
      <c r="K43" s="478" t="s">
        <v>30</v>
      </c>
      <c r="L43" s="478" t="s">
        <v>30</v>
      </c>
      <c r="M43" s="478" t="s">
        <v>30</v>
      </c>
      <c r="N43" s="478" t="s">
        <v>30</v>
      </c>
      <c r="O43" s="478" t="s">
        <v>30</v>
      </c>
      <c r="P43" s="17" t="s">
        <v>2055</v>
      </c>
      <c r="Q43" s="478" t="s">
        <v>30</v>
      </c>
      <c r="R43" s="944" t="s">
        <v>2045</v>
      </c>
    </row>
    <row r="44" spans="1:18" s="4" customFormat="1" ht="345" customHeight="1">
      <c r="A44" s="948">
        <v>200041</v>
      </c>
      <c r="B44" s="480" t="s">
        <v>2056</v>
      </c>
      <c r="C44" s="478" t="s">
        <v>76</v>
      </c>
      <c r="D44" s="1177" t="s">
        <v>2146</v>
      </c>
      <c r="E44" s="1059" t="s">
        <v>2043</v>
      </c>
      <c r="F44" s="494"/>
      <c r="G44" s="489">
        <v>8000</v>
      </c>
      <c r="H44" s="476" t="s">
        <v>33</v>
      </c>
      <c r="I44" s="477">
        <f t="shared" si="6"/>
        <v>0</v>
      </c>
      <c r="J44" s="17" t="s">
        <v>30</v>
      </c>
      <c r="K44" s="478" t="s">
        <v>30</v>
      </c>
      <c r="L44" s="478" t="s">
        <v>30</v>
      </c>
      <c r="M44" s="478" t="s">
        <v>30</v>
      </c>
      <c r="N44" s="478" t="s">
        <v>30</v>
      </c>
      <c r="O44" s="478" t="s">
        <v>30</v>
      </c>
      <c r="P44" s="17" t="s">
        <v>2057</v>
      </c>
      <c r="Q44" s="478" t="s">
        <v>30</v>
      </c>
      <c r="R44" s="944" t="s">
        <v>2045</v>
      </c>
    </row>
    <row r="45" spans="1:18" ht="16.5" thickBot="1">
      <c r="D45" s="199"/>
    </row>
    <row r="46" spans="1:18" ht="16.5" thickBot="1">
      <c r="D46" s="202"/>
    </row>
    <row r="47" spans="1:18" ht="16.5" thickBot="1">
      <c r="D47" s="202"/>
    </row>
    <row r="48" spans="1:18" ht="16.5" thickBot="1">
      <c r="D48" s="202"/>
    </row>
    <row r="49" spans="1:16" ht="16.5" thickBot="1">
      <c r="A49" s="196"/>
      <c r="B49" s="25"/>
      <c r="C49" s="197"/>
      <c r="D49" s="202"/>
      <c r="E49" s="25"/>
      <c r="F49" s="203"/>
      <c r="G49" s="25"/>
      <c r="H49" s="25"/>
      <c r="I49" s="25"/>
      <c r="K49" s="25"/>
      <c r="L49" s="25"/>
      <c r="M49" s="25"/>
      <c r="N49" s="25"/>
      <c r="O49" s="25"/>
      <c r="P49" s="25"/>
    </row>
    <row r="50" spans="1:16" ht="16.5" thickBot="1">
      <c r="A50" s="196"/>
      <c r="B50" s="25"/>
      <c r="C50" s="197"/>
      <c r="D50" s="202"/>
      <c r="E50" s="25"/>
      <c r="F50" s="203"/>
      <c r="G50" s="25"/>
      <c r="H50" s="25"/>
      <c r="I50" s="25"/>
      <c r="K50" s="25"/>
      <c r="L50" s="25"/>
      <c r="M50" s="25"/>
      <c r="N50" s="25"/>
      <c r="O50" s="25"/>
      <c r="P50" s="25"/>
    </row>
    <row r="51" spans="1:16" ht="16.5" thickBot="1">
      <c r="A51" s="196"/>
      <c r="B51" s="25"/>
      <c r="C51" s="197"/>
      <c r="D51" s="202"/>
      <c r="E51" s="25"/>
      <c r="F51" s="203"/>
      <c r="G51" s="25"/>
      <c r="H51" s="25"/>
      <c r="I51" s="25"/>
      <c r="K51" s="25"/>
      <c r="L51" s="25"/>
      <c r="M51" s="25"/>
      <c r="N51" s="25"/>
      <c r="O51" s="25"/>
      <c r="P51" s="25"/>
    </row>
    <row r="52" spans="1:16" ht="16.5" thickBot="1">
      <c r="A52" s="196"/>
      <c r="B52" s="25"/>
      <c r="C52" s="197"/>
      <c r="D52" s="202"/>
      <c r="E52" s="25"/>
      <c r="F52" s="203"/>
      <c r="G52" s="25"/>
      <c r="H52" s="25"/>
      <c r="I52" s="25"/>
      <c r="K52" s="25"/>
      <c r="L52" s="25"/>
      <c r="M52" s="25"/>
      <c r="N52" s="25"/>
      <c r="O52" s="25"/>
      <c r="P52" s="25"/>
    </row>
    <row r="53" spans="1:16" ht="16.5" thickBot="1">
      <c r="A53" s="196"/>
      <c r="B53" s="25"/>
      <c r="C53" s="197"/>
      <c r="D53" s="202"/>
      <c r="E53" s="25"/>
      <c r="F53" s="203"/>
      <c r="G53" s="25"/>
      <c r="H53" s="25"/>
      <c r="I53" s="25"/>
      <c r="K53" s="25"/>
      <c r="L53" s="25"/>
      <c r="M53" s="25"/>
      <c r="N53" s="25"/>
      <c r="O53" s="25"/>
      <c r="P53" s="25"/>
    </row>
    <row r="54" spans="1:16" ht="16.5" thickBot="1">
      <c r="A54" s="196"/>
      <c r="B54" s="25"/>
      <c r="C54" s="197"/>
      <c r="D54" s="202"/>
      <c r="E54" s="25"/>
      <c r="F54" s="203"/>
      <c r="G54" s="25"/>
      <c r="H54" s="25"/>
      <c r="I54" s="25"/>
      <c r="K54" s="25"/>
      <c r="L54" s="25"/>
      <c r="M54" s="25"/>
      <c r="N54" s="25"/>
      <c r="O54" s="25"/>
      <c r="P54" s="25"/>
    </row>
    <row r="55" spans="1:16" ht="16.5" thickBot="1">
      <c r="A55" s="196"/>
      <c r="B55" s="25"/>
      <c r="C55" s="197"/>
      <c r="D55" s="202"/>
      <c r="E55" s="25"/>
      <c r="F55" s="203"/>
      <c r="G55" s="25"/>
      <c r="H55" s="25"/>
      <c r="I55" s="25"/>
      <c r="K55" s="25"/>
      <c r="L55" s="25"/>
      <c r="M55" s="25"/>
      <c r="N55" s="25"/>
      <c r="O55" s="25"/>
      <c r="P55" s="25"/>
    </row>
    <row r="56" spans="1:16" ht="16.5" thickBot="1">
      <c r="A56" s="196"/>
      <c r="B56" s="25"/>
      <c r="C56" s="197"/>
      <c r="D56" s="202"/>
      <c r="E56" s="25"/>
      <c r="F56" s="203"/>
      <c r="G56" s="25"/>
      <c r="H56" s="25"/>
      <c r="I56" s="25"/>
      <c r="K56" s="25"/>
      <c r="L56" s="25"/>
      <c r="M56" s="25"/>
      <c r="N56" s="25"/>
      <c r="O56" s="25"/>
      <c r="P56" s="25"/>
    </row>
    <row r="57" spans="1:16" ht="16.5" thickBot="1">
      <c r="A57" s="196"/>
      <c r="B57" s="25"/>
      <c r="C57" s="197"/>
      <c r="D57" s="202"/>
      <c r="E57" s="25"/>
      <c r="F57" s="203"/>
      <c r="G57" s="25"/>
      <c r="H57" s="25"/>
      <c r="I57" s="25"/>
      <c r="K57" s="25"/>
      <c r="L57" s="25"/>
      <c r="M57" s="25"/>
      <c r="N57" s="25"/>
      <c r="O57" s="25"/>
      <c r="P57" s="25"/>
    </row>
    <row r="58" spans="1:16" ht="16.5" thickBot="1">
      <c r="A58" s="196"/>
      <c r="B58" s="25"/>
      <c r="C58" s="197"/>
      <c r="D58" s="202"/>
      <c r="E58" s="25"/>
      <c r="F58" s="203"/>
      <c r="G58" s="25"/>
      <c r="H58" s="25"/>
      <c r="I58" s="25"/>
      <c r="K58" s="25"/>
      <c r="L58" s="25"/>
      <c r="M58" s="25"/>
      <c r="N58" s="25"/>
      <c r="O58" s="25"/>
      <c r="P58" s="25"/>
    </row>
    <row r="59" spans="1:16" ht="16.5" thickBot="1">
      <c r="A59" s="196"/>
      <c r="B59" s="25"/>
      <c r="C59" s="197"/>
      <c r="D59" s="202"/>
      <c r="E59" s="25"/>
      <c r="F59" s="203"/>
      <c r="G59" s="25"/>
      <c r="H59" s="25"/>
      <c r="I59" s="25"/>
      <c r="K59" s="25"/>
      <c r="L59" s="25"/>
      <c r="M59" s="25"/>
      <c r="N59" s="25"/>
      <c r="O59" s="25"/>
      <c r="P59" s="25"/>
    </row>
    <row r="60" spans="1:16" ht="16.5" thickBot="1">
      <c r="A60" s="196"/>
      <c r="B60" s="25"/>
      <c r="C60" s="197"/>
      <c r="D60" s="202"/>
      <c r="E60" s="25"/>
      <c r="F60" s="203"/>
      <c r="G60" s="25"/>
      <c r="H60" s="25"/>
      <c r="I60" s="25"/>
      <c r="K60" s="25"/>
      <c r="L60" s="25"/>
      <c r="M60" s="25"/>
      <c r="N60" s="25"/>
      <c r="O60" s="25"/>
      <c r="P60" s="25"/>
    </row>
    <row r="61" spans="1:16" ht="16.5" thickBot="1">
      <c r="A61" s="196"/>
      <c r="B61" s="25"/>
      <c r="C61" s="197"/>
      <c r="D61" s="202"/>
      <c r="E61" s="25"/>
      <c r="F61" s="203"/>
      <c r="G61" s="25"/>
      <c r="H61" s="25"/>
      <c r="I61" s="25"/>
      <c r="K61" s="25"/>
      <c r="L61" s="25"/>
      <c r="M61" s="25"/>
      <c r="N61" s="25"/>
      <c r="O61" s="25"/>
      <c r="P61" s="25"/>
    </row>
    <row r="62" spans="1:16" ht="16.5" thickBot="1">
      <c r="A62" s="196"/>
      <c r="B62" s="25"/>
      <c r="C62" s="197"/>
      <c r="D62" s="202"/>
      <c r="E62" s="25"/>
      <c r="F62" s="203"/>
      <c r="G62" s="25"/>
      <c r="H62" s="25"/>
      <c r="I62" s="25"/>
      <c r="K62" s="25"/>
      <c r="L62" s="25"/>
      <c r="M62" s="25"/>
      <c r="N62" s="25"/>
      <c r="O62" s="25"/>
      <c r="P62" s="25"/>
    </row>
    <row r="63" spans="1:16" ht="16.5" thickBot="1">
      <c r="A63" s="196"/>
      <c r="B63" s="25"/>
      <c r="C63" s="197"/>
      <c r="D63" s="202"/>
      <c r="E63" s="25"/>
      <c r="F63" s="203"/>
      <c r="G63" s="25"/>
      <c r="H63" s="25"/>
      <c r="I63" s="25"/>
      <c r="K63" s="25"/>
      <c r="L63" s="25"/>
      <c r="M63" s="25"/>
      <c r="N63" s="25"/>
      <c r="O63" s="25"/>
      <c r="P63" s="25"/>
    </row>
    <row r="64" spans="1:16" ht="16.5" thickBot="1">
      <c r="A64" s="196"/>
      <c r="B64" s="25"/>
      <c r="C64" s="197"/>
      <c r="D64" s="202"/>
      <c r="E64" s="25"/>
      <c r="F64" s="203"/>
      <c r="G64" s="25"/>
      <c r="H64" s="25"/>
      <c r="I64" s="25"/>
      <c r="K64" s="25"/>
      <c r="L64" s="25"/>
      <c r="M64" s="25"/>
      <c r="N64" s="25"/>
      <c r="O64" s="25"/>
      <c r="P64" s="25"/>
    </row>
    <row r="65" spans="1:16" ht="16.5" thickBot="1">
      <c r="A65" s="196"/>
      <c r="B65" s="25"/>
      <c r="C65" s="197"/>
      <c r="D65" s="202"/>
      <c r="E65" s="25"/>
      <c r="F65" s="203"/>
      <c r="G65" s="25"/>
      <c r="H65" s="25"/>
      <c r="I65" s="25"/>
      <c r="K65" s="25"/>
      <c r="L65" s="25"/>
      <c r="M65" s="25"/>
      <c r="N65" s="25"/>
      <c r="O65" s="25"/>
      <c r="P65" s="25"/>
    </row>
    <row r="66" spans="1:16" ht="16.5" thickBot="1">
      <c r="A66" s="196"/>
      <c r="B66" s="25"/>
      <c r="C66" s="197"/>
      <c r="D66" s="202"/>
      <c r="E66" s="25"/>
      <c r="F66" s="203"/>
      <c r="G66" s="25"/>
      <c r="H66" s="25"/>
      <c r="I66" s="25"/>
      <c r="K66" s="25"/>
      <c r="L66" s="25"/>
      <c r="M66" s="25"/>
      <c r="N66" s="25"/>
      <c r="O66" s="25"/>
      <c r="P66" s="25"/>
    </row>
    <row r="67" spans="1:16" ht="16.5" thickBot="1">
      <c r="A67" s="196"/>
      <c r="B67" s="25"/>
      <c r="C67" s="197"/>
      <c r="D67" s="202"/>
      <c r="E67" s="25"/>
      <c r="F67" s="203"/>
      <c r="G67" s="25"/>
      <c r="H67" s="25"/>
      <c r="I67" s="25"/>
      <c r="K67" s="25"/>
      <c r="L67" s="25"/>
      <c r="M67" s="25"/>
      <c r="N67" s="25"/>
      <c r="O67" s="25"/>
      <c r="P67" s="25"/>
    </row>
    <row r="68" spans="1:16" ht="16.5" thickBot="1">
      <c r="A68" s="196"/>
      <c r="B68" s="25"/>
      <c r="C68" s="197"/>
      <c r="D68" s="202"/>
      <c r="E68" s="25"/>
      <c r="F68" s="203"/>
      <c r="G68" s="25"/>
      <c r="H68" s="25"/>
      <c r="I68" s="25"/>
      <c r="K68" s="25"/>
      <c r="L68" s="25"/>
      <c r="M68" s="25"/>
      <c r="N68" s="25"/>
      <c r="O68" s="25"/>
      <c r="P68" s="25"/>
    </row>
    <row r="69" spans="1:16" ht="16.5" thickBot="1">
      <c r="A69" s="196"/>
      <c r="B69" s="25"/>
      <c r="C69" s="197"/>
      <c r="D69" s="202"/>
      <c r="E69" s="25"/>
      <c r="F69" s="203"/>
      <c r="G69" s="25"/>
      <c r="H69" s="25"/>
      <c r="I69" s="25"/>
      <c r="K69" s="25"/>
      <c r="L69" s="25"/>
      <c r="M69" s="25"/>
      <c r="N69" s="25"/>
      <c r="O69" s="25"/>
      <c r="P69" s="25"/>
    </row>
    <row r="70" spans="1:16" ht="16.5" thickBot="1">
      <c r="A70" s="196"/>
      <c r="B70" s="25"/>
      <c r="C70" s="197"/>
      <c r="D70" s="202"/>
      <c r="E70" s="25"/>
      <c r="F70" s="203"/>
      <c r="G70" s="25"/>
      <c r="H70" s="25"/>
      <c r="I70" s="25"/>
      <c r="K70" s="25"/>
      <c r="L70" s="25"/>
      <c r="M70" s="25"/>
      <c r="N70" s="25"/>
      <c r="O70" s="25"/>
      <c r="P70" s="25"/>
    </row>
    <row r="71" spans="1:16" ht="16.5" thickBot="1">
      <c r="A71" s="196"/>
      <c r="B71" s="25"/>
      <c r="C71" s="197"/>
      <c r="D71" s="202"/>
      <c r="E71" s="25"/>
      <c r="F71" s="203"/>
      <c r="G71" s="25"/>
      <c r="H71" s="25"/>
      <c r="I71" s="25"/>
      <c r="K71" s="25"/>
      <c r="L71" s="25"/>
      <c r="M71" s="25"/>
      <c r="N71" s="25"/>
      <c r="O71" s="25"/>
      <c r="P71" s="25"/>
    </row>
    <row r="72" spans="1:16" ht="16.5" thickBot="1">
      <c r="A72" s="196"/>
      <c r="B72" s="25"/>
      <c r="C72" s="197"/>
      <c r="D72" s="202"/>
      <c r="E72" s="25"/>
      <c r="F72" s="203"/>
      <c r="G72" s="25"/>
      <c r="H72" s="25"/>
      <c r="I72" s="25"/>
      <c r="K72" s="25"/>
      <c r="L72" s="25"/>
      <c r="M72" s="25"/>
      <c r="N72" s="25"/>
      <c r="O72" s="25"/>
      <c r="P72" s="25"/>
    </row>
    <row r="73" spans="1:16" ht="16.5" thickBot="1">
      <c r="A73" s="196"/>
      <c r="B73" s="25"/>
      <c r="C73" s="197"/>
      <c r="D73" s="202"/>
      <c r="E73" s="25"/>
      <c r="F73" s="203"/>
      <c r="G73" s="25"/>
      <c r="H73" s="25"/>
      <c r="I73" s="25"/>
      <c r="K73" s="25"/>
      <c r="L73" s="25"/>
      <c r="M73" s="25"/>
      <c r="N73" s="25"/>
      <c r="O73" s="25"/>
      <c r="P73" s="25"/>
    </row>
    <row r="74" spans="1:16" ht="16.5" thickBot="1">
      <c r="A74" s="196"/>
      <c r="B74" s="25"/>
      <c r="C74" s="197"/>
      <c r="D74" s="202"/>
      <c r="E74" s="25"/>
      <c r="F74" s="203"/>
      <c r="G74" s="25"/>
      <c r="H74" s="25"/>
      <c r="I74" s="25"/>
      <c r="K74" s="25"/>
      <c r="L74" s="25"/>
      <c r="M74" s="25"/>
      <c r="N74" s="25"/>
      <c r="O74" s="25"/>
      <c r="P74" s="25"/>
    </row>
    <row r="75" spans="1:16" ht="16.5" thickBot="1">
      <c r="A75" s="196"/>
      <c r="B75" s="25"/>
      <c r="C75" s="197"/>
      <c r="D75" s="202"/>
      <c r="E75" s="25"/>
      <c r="F75" s="203"/>
      <c r="G75" s="25"/>
      <c r="H75" s="25"/>
      <c r="I75" s="25"/>
      <c r="K75" s="25"/>
      <c r="L75" s="25"/>
      <c r="M75" s="25"/>
      <c r="N75" s="25"/>
      <c r="O75" s="25"/>
      <c r="P75" s="25"/>
    </row>
    <row r="76" spans="1:16" ht="16.5" thickBot="1">
      <c r="A76" s="196"/>
      <c r="B76" s="25"/>
      <c r="C76" s="197"/>
      <c r="D76" s="202"/>
      <c r="E76" s="25"/>
      <c r="F76" s="203"/>
      <c r="G76" s="25"/>
      <c r="H76" s="25"/>
      <c r="I76" s="25"/>
      <c r="K76" s="25"/>
      <c r="L76" s="25"/>
      <c r="M76" s="25"/>
      <c r="N76" s="25"/>
      <c r="O76" s="25"/>
      <c r="P76" s="25"/>
    </row>
    <row r="77" spans="1:16" ht="16.5" thickBot="1">
      <c r="A77" s="196"/>
      <c r="B77" s="25"/>
      <c r="C77" s="197"/>
      <c r="D77" s="202"/>
      <c r="E77" s="25"/>
      <c r="F77" s="203"/>
      <c r="G77" s="25"/>
      <c r="H77" s="25"/>
      <c r="I77" s="25"/>
      <c r="K77" s="25"/>
      <c r="L77" s="25"/>
      <c r="M77" s="25"/>
      <c r="N77" s="25"/>
      <c r="O77" s="25"/>
      <c r="P77" s="25"/>
    </row>
    <row r="78" spans="1:16" ht="16.5" thickBot="1">
      <c r="A78" s="196"/>
      <c r="B78" s="25"/>
      <c r="C78" s="197"/>
      <c r="D78" s="202"/>
      <c r="E78" s="25"/>
      <c r="F78" s="203"/>
      <c r="G78" s="25"/>
      <c r="H78" s="25"/>
      <c r="I78" s="25"/>
      <c r="K78" s="25"/>
      <c r="L78" s="25"/>
      <c r="M78" s="25"/>
      <c r="N78" s="25"/>
      <c r="O78" s="25"/>
      <c r="P78" s="25"/>
    </row>
    <row r="79" spans="1:16" ht="16.5" thickBot="1">
      <c r="A79" s="196"/>
      <c r="B79" s="25"/>
      <c r="C79" s="197"/>
      <c r="D79" s="202"/>
      <c r="E79" s="25"/>
      <c r="F79" s="203"/>
      <c r="G79" s="25"/>
      <c r="H79" s="25"/>
      <c r="I79" s="25"/>
      <c r="K79" s="25"/>
      <c r="L79" s="25"/>
      <c r="M79" s="25"/>
      <c r="N79" s="25"/>
      <c r="O79" s="25"/>
      <c r="P79" s="25"/>
    </row>
    <row r="80" spans="1:16" ht="16.5" thickBot="1">
      <c r="A80" s="196"/>
      <c r="B80" s="25"/>
      <c r="C80" s="197"/>
      <c r="D80" s="202"/>
      <c r="E80" s="25"/>
      <c r="F80" s="203"/>
      <c r="G80" s="25"/>
      <c r="H80" s="25"/>
      <c r="I80" s="25"/>
      <c r="K80" s="25"/>
      <c r="L80" s="25"/>
      <c r="M80" s="25"/>
      <c r="N80" s="25"/>
      <c r="O80" s="25"/>
      <c r="P80" s="25"/>
    </row>
    <row r="81" spans="1:16" ht="16.5" thickBot="1">
      <c r="A81" s="196"/>
      <c r="B81" s="25"/>
      <c r="C81" s="197"/>
      <c r="D81" s="202"/>
      <c r="E81" s="25"/>
      <c r="F81" s="203"/>
      <c r="G81" s="25"/>
      <c r="H81" s="25"/>
      <c r="I81" s="25"/>
      <c r="K81" s="25"/>
      <c r="L81" s="25"/>
      <c r="M81" s="25"/>
      <c r="N81" s="25"/>
      <c r="O81" s="25"/>
      <c r="P81" s="25"/>
    </row>
    <row r="82" spans="1:16" ht="16.5" thickBot="1">
      <c r="A82" s="196"/>
      <c r="B82" s="25"/>
      <c r="C82" s="197"/>
      <c r="D82" s="202"/>
      <c r="E82" s="25"/>
      <c r="F82" s="203"/>
      <c r="G82" s="25"/>
      <c r="H82" s="25"/>
      <c r="I82" s="25"/>
      <c r="K82" s="25"/>
      <c r="L82" s="25"/>
      <c r="M82" s="25"/>
      <c r="N82" s="25"/>
      <c r="O82" s="25"/>
      <c r="P82" s="25"/>
    </row>
    <row r="83" spans="1:16" ht="16.5" thickBot="1">
      <c r="A83" s="196"/>
      <c r="B83" s="25"/>
      <c r="C83" s="197"/>
      <c r="D83" s="202"/>
      <c r="E83" s="25"/>
      <c r="F83" s="203"/>
      <c r="G83" s="25"/>
      <c r="H83" s="25"/>
      <c r="I83" s="25"/>
      <c r="K83" s="25"/>
      <c r="L83" s="25"/>
      <c r="M83" s="25"/>
      <c r="N83" s="25"/>
      <c r="O83" s="25"/>
      <c r="P83" s="25"/>
    </row>
    <row r="84" spans="1:16" ht="16.5" thickBot="1">
      <c r="A84" s="196"/>
      <c r="B84" s="25"/>
      <c r="C84" s="197"/>
      <c r="D84" s="202"/>
      <c r="E84" s="25"/>
      <c r="F84" s="203"/>
      <c r="G84" s="25"/>
      <c r="H84" s="25"/>
      <c r="I84" s="25"/>
      <c r="K84" s="25"/>
      <c r="L84" s="25"/>
      <c r="M84" s="25"/>
      <c r="N84" s="25"/>
      <c r="O84" s="25"/>
      <c r="P84" s="25"/>
    </row>
    <row r="85" spans="1:16" ht="16.5" thickBot="1">
      <c r="A85" s="196"/>
      <c r="B85" s="25"/>
      <c r="C85" s="197"/>
      <c r="D85" s="202"/>
      <c r="E85" s="25"/>
      <c r="F85" s="203"/>
      <c r="G85" s="25"/>
      <c r="H85" s="25"/>
      <c r="I85" s="25"/>
      <c r="K85" s="25"/>
      <c r="L85" s="25"/>
      <c r="M85" s="25"/>
      <c r="N85" s="25"/>
      <c r="O85" s="25"/>
      <c r="P85" s="25"/>
    </row>
    <row r="86" spans="1:16" ht="16.5" thickBot="1">
      <c r="A86" s="196"/>
      <c r="B86" s="25"/>
      <c r="C86" s="197"/>
      <c r="D86" s="202"/>
      <c r="E86" s="25"/>
      <c r="F86" s="203"/>
      <c r="G86" s="25"/>
      <c r="H86" s="25"/>
      <c r="I86" s="25"/>
      <c r="K86" s="25"/>
      <c r="L86" s="25"/>
      <c r="M86" s="25"/>
      <c r="N86" s="25"/>
      <c r="O86" s="25"/>
      <c r="P86" s="25"/>
    </row>
    <row r="87" spans="1:16" ht="16.5" thickBot="1">
      <c r="A87" s="196"/>
      <c r="B87" s="25"/>
      <c r="C87" s="197"/>
      <c r="D87" s="202"/>
      <c r="E87" s="25"/>
      <c r="F87" s="203"/>
      <c r="G87" s="25"/>
      <c r="H87" s="25"/>
      <c r="I87" s="25"/>
      <c r="K87" s="25"/>
      <c r="L87" s="25"/>
      <c r="M87" s="25"/>
      <c r="N87" s="25"/>
      <c r="O87" s="25"/>
      <c r="P87" s="25"/>
    </row>
    <row r="88" spans="1:16" ht="16.5" thickBot="1">
      <c r="A88" s="196"/>
      <c r="B88" s="25"/>
      <c r="C88" s="197"/>
      <c r="D88" s="202"/>
      <c r="E88" s="25"/>
      <c r="F88" s="203"/>
      <c r="G88" s="25"/>
      <c r="H88" s="25"/>
      <c r="I88" s="25"/>
      <c r="K88" s="25"/>
      <c r="L88" s="25"/>
      <c r="M88" s="25"/>
      <c r="N88" s="25"/>
      <c r="O88" s="25"/>
      <c r="P88" s="25"/>
    </row>
    <row r="89" spans="1:16" ht="16.5" thickBot="1">
      <c r="A89" s="196"/>
      <c r="B89" s="25"/>
      <c r="C89" s="197"/>
      <c r="D89" s="202"/>
      <c r="E89" s="25"/>
      <c r="F89" s="203"/>
      <c r="G89" s="25"/>
      <c r="H89" s="25"/>
      <c r="I89" s="25"/>
      <c r="K89" s="25"/>
      <c r="L89" s="25"/>
      <c r="M89" s="25"/>
      <c r="N89" s="25"/>
      <c r="O89" s="25"/>
      <c r="P89" s="25"/>
    </row>
    <row r="90" spans="1:16" ht="16.5" thickBot="1">
      <c r="A90" s="196"/>
      <c r="B90" s="25"/>
      <c r="C90" s="197"/>
      <c r="D90" s="202"/>
      <c r="E90" s="25"/>
      <c r="F90" s="203"/>
      <c r="G90" s="25"/>
      <c r="H90" s="25"/>
      <c r="I90" s="25"/>
      <c r="K90" s="25"/>
      <c r="L90" s="25"/>
      <c r="M90" s="25"/>
      <c r="N90" s="25"/>
      <c r="O90" s="25"/>
      <c r="P90" s="25"/>
    </row>
    <row r="91" spans="1:16" ht="16.5" thickBot="1">
      <c r="A91" s="196"/>
      <c r="B91" s="25"/>
      <c r="C91" s="197"/>
      <c r="D91" s="202"/>
      <c r="E91" s="25"/>
      <c r="F91" s="203"/>
      <c r="G91" s="25"/>
      <c r="H91" s="25"/>
      <c r="I91" s="25"/>
      <c r="K91" s="25"/>
      <c r="L91" s="25"/>
      <c r="M91" s="25"/>
      <c r="N91" s="25"/>
      <c r="O91" s="25"/>
      <c r="P91" s="25"/>
    </row>
    <row r="92" spans="1:16" ht="16.5" thickBot="1">
      <c r="A92" s="196"/>
      <c r="B92" s="25"/>
      <c r="C92" s="197"/>
      <c r="D92" s="202"/>
      <c r="E92" s="25"/>
      <c r="F92" s="203"/>
      <c r="G92" s="25"/>
      <c r="H92" s="25"/>
      <c r="I92" s="25"/>
      <c r="K92" s="25"/>
      <c r="L92" s="25"/>
      <c r="M92" s="25"/>
      <c r="N92" s="25"/>
      <c r="O92" s="25"/>
      <c r="P92" s="25"/>
    </row>
    <row r="93" spans="1:16" ht="16.5" thickBot="1">
      <c r="A93" s="196"/>
      <c r="B93" s="25"/>
      <c r="C93" s="197"/>
      <c r="D93" s="202"/>
      <c r="E93" s="25"/>
      <c r="F93" s="203"/>
      <c r="G93" s="25"/>
      <c r="H93" s="25"/>
      <c r="I93" s="25"/>
      <c r="K93" s="25"/>
      <c r="L93" s="25"/>
      <c r="M93" s="25"/>
      <c r="N93" s="25"/>
      <c r="O93" s="25"/>
      <c r="P93" s="25"/>
    </row>
    <row r="94" spans="1:16" ht="16.5" thickBot="1">
      <c r="A94" s="196"/>
      <c r="B94" s="25"/>
      <c r="C94" s="197"/>
      <c r="D94" s="202"/>
      <c r="E94" s="25"/>
      <c r="F94" s="203"/>
      <c r="G94" s="25"/>
      <c r="H94" s="25"/>
      <c r="I94" s="25"/>
      <c r="K94" s="25"/>
      <c r="L94" s="25"/>
      <c r="M94" s="25"/>
      <c r="N94" s="25"/>
      <c r="O94" s="25"/>
      <c r="P94" s="25"/>
    </row>
    <row r="95" spans="1:16" ht="16.5" thickBot="1">
      <c r="A95" s="196"/>
      <c r="B95" s="25"/>
      <c r="C95" s="197"/>
      <c r="D95" s="202"/>
      <c r="E95" s="25"/>
      <c r="F95" s="203"/>
      <c r="G95" s="25"/>
      <c r="H95" s="25"/>
      <c r="I95" s="25"/>
      <c r="K95" s="25"/>
      <c r="L95" s="25"/>
      <c r="M95" s="25"/>
      <c r="N95" s="25"/>
      <c r="O95" s="25"/>
      <c r="P95" s="25"/>
    </row>
    <row r="96" spans="1:16" ht="16.5" thickBot="1">
      <c r="A96" s="196"/>
      <c r="B96" s="25"/>
      <c r="C96" s="197"/>
      <c r="D96" s="202"/>
      <c r="E96" s="25"/>
      <c r="F96" s="203"/>
      <c r="G96" s="25"/>
      <c r="H96" s="25"/>
      <c r="I96" s="25"/>
      <c r="K96" s="25"/>
      <c r="L96" s="25"/>
      <c r="M96" s="25"/>
      <c r="N96" s="25"/>
      <c r="O96" s="25"/>
      <c r="P96" s="25"/>
    </row>
    <row r="97" spans="1:16" ht="16.5" thickBot="1">
      <c r="A97" s="196"/>
      <c r="B97" s="25"/>
      <c r="C97" s="197"/>
      <c r="D97" s="202"/>
      <c r="E97" s="25"/>
      <c r="F97" s="203"/>
      <c r="G97" s="25"/>
      <c r="H97" s="25"/>
      <c r="I97" s="25"/>
      <c r="K97" s="25"/>
      <c r="L97" s="25"/>
      <c r="M97" s="25"/>
      <c r="N97" s="25"/>
      <c r="O97" s="25"/>
      <c r="P97" s="25"/>
    </row>
    <row r="98" spans="1:16" ht="16.5" thickBot="1">
      <c r="A98" s="196"/>
      <c r="B98" s="25"/>
      <c r="C98" s="197"/>
      <c r="D98" s="202"/>
      <c r="E98" s="25"/>
      <c r="F98" s="203"/>
      <c r="G98" s="25"/>
      <c r="H98" s="25"/>
      <c r="I98" s="25"/>
      <c r="K98" s="25"/>
      <c r="L98" s="25"/>
      <c r="M98" s="25"/>
      <c r="N98" s="25"/>
      <c r="O98" s="25"/>
      <c r="P98" s="25"/>
    </row>
    <row r="99" spans="1:16" ht="16.5" thickBot="1">
      <c r="A99" s="196"/>
      <c r="B99" s="25"/>
      <c r="C99" s="197"/>
      <c r="D99" s="202"/>
      <c r="E99" s="25"/>
      <c r="F99" s="203"/>
      <c r="G99" s="25"/>
      <c r="H99" s="25"/>
      <c r="I99" s="25"/>
      <c r="K99" s="25"/>
      <c r="L99" s="25"/>
      <c r="M99" s="25"/>
      <c r="N99" s="25"/>
      <c r="O99" s="25"/>
      <c r="P99" s="25"/>
    </row>
    <row r="100" spans="1:16" ht="16.5" thickBot="1">
      <c r="A100" s="196"/>
      <c r="B100" s="25"/>
      <c r="C100" s="197"/>
      <c r="D100" s="202"/>
      <c r="E100" s="25"/>
      <c r="F100" s="203"/>
      <c r="G100" s="25"/>
      <c r="H100" s="25"/>
      <c r="I100" s="25"/>
      <c r="K100" s="25"/>
      <c r="L100" s="25"/>
      <c r="M100" s="25"/>
      <c r="N100" s="25"/>
      <c r="O100" s="25"/>
      <c r="P100" s="25"/>
    </row>
    <row r="101" spans="1:16" ht="16.5" thickBot="1">
      <c r="A101" s="196"/>
      <c r="B101" s="25"/>
      <c r="C101" s="197"/>
      <c r="D101" s="202"/>
      <c r="E101" s="25"/>
      <c r="F101" s="203"/>
      <c r="G101" s="25"/>
      <c r="H101" s="25"/>
      <c r="I101" s="25"/>
      <c r="K101" s="25"/>
      <c r="L101" s="25"/>
      <c r="M101" s="25"/>
      <c r="N101" s="25"/>
      <c r="O101" s="25"/>
      <c r="P101" s="25"/>
    </row>
    <row r="102" spans="1:16" ht="16.5" thickBot="1">
      <c r="A102" s="196"/>
      <c r="B102" s="25"/>
      <c r="C102" s="197"/>
      <c r="D102" s="202"/>
      <c r="E102" s="25"/>
      <c r="F102" s="203"/>
      <c r="G102" s="25"/>
      <c r="H102" s="25"/>
      <c r="I102" s="25"/>
      <c r="K102" s="25"/>
      <c r="L102" s="25"/>
      <c r="M102" s="25"/>
      <c r="N102" s="25"/>
      <c r="O102" s="25"/>
      <c r="P102" s="25"/>
    </row>
    <row r="103" spans="1:16" ht="16.5" thickBot="1">
      <c r="A103" s="196"/>
      <c r="B103" s="25"/>
      <c r="C103" s="197"/>
      <c r="D103" s="202"/>
      <c r="E103" s="25"/>
      <c r="F103" s="203"/>
      <c r="G103" s="25"/>
      <c r="H103" s="25"/>
      <c r="I103" s="25"/>
      <c r="K103" s="25"/>
      <c r="L103" s="25"/>
      <c r="M103" s="25"/>
      <c r="N103" s="25"/>
      <c r="O103" s="25"/>
      <c r="P103" s="25"/>
    </row>
    <row r="104" spans="1:16" ht="16.5" thickBot="1">
      <c r="A104" s="196"/>
      <c r="B104" s="25"/>
      <c r="C104" s="197"/>
      <c r="D104" s="202"/>
      <c r="E104" s="25"/>
      <c r="F104" s="203"/>
      <c r="G104" s="25"/>
      <c r="H104" s="25"/>
      <c r="I104" s="25"/>
      <c r="K104" s="25"/>
      <c r="L104" s="25"/>
      <c r="M104" s="25"/>
      <c r="N104" s="25"/>
      <c r="O104" s="25"/>
      <c r="P104" s="25"/>
    </row>
    <row r="105" spans="1:16" ht="16.5" thickBot="1">
      <c r="A105" s="196"/>
      <c r="B105" s="25"/>
      <c r="C105" s="197"/>
      <c r="D105" s="202"/>
      <c r="E105" s="25"/>
      <c r="F105" s="203"/>
      <c r="G105" s="25"/>
      <c r="H105" s="25"/>
      <c r="I105" s="25"/>
      <c r="K105" s="25"/>
      <c r="L105" s="25"/>
      <c r="M105" s="25"/>
      <c r="N105" s="25"/>
      <c r="O105" s="25"/>
      <c r="P105" s="25"/>
    </row>
    <row r="106" spans="1:16" ht="16.5" thickBot="1">
      <c r="A106" s="196"/>
      <c r="B106" s="25"/>
      <c r="C106" s="197"/>
      <c r="D106" s="202"/>
      <c r="E106" s="25"/>
      <c r="F106" s="203"/>
      <c r="G106" s="25"/>
      <c r="H106" s="25"/>
      <c r="I106" s="25"/>
      <c r="K106" s="25"/>
      <c r="L106" s="25"/>
      <c r="M106" s="25"/>
      <c r="N106" s="25"/>
      <c r="O106" s="25"/>
      <c r="P106" s="25"/>
    </row>
    <row r="107" spans="1:16" ht="16.5" thickBot="1">
      <c r="A107" s="196"/>
      <c r="B107" s="25"/>
      <c r="C107" s="197"/>
      <c r="D107" s="202"/>
      <c r="E107" s="25"/>
      <c r="F107" s="203"/>
      <c r="G107" s="25"/>
      <c r="H107" s="25"/>
      <c r="I107" s="25"/>
      <c r="K107" s="25"/>
      <c r="L107" s="25"/>
      <c r="M107" s="25"/>
      <c r="N107" s="25"/>
      <c r="O107" s="25"/>
      <c r="P107" s="25"/>
    </row>
    <row r="108" spans="1:16" ht="16.5" thickBot="1">
      <c r="A108" s="196"/>
      <c r="B108" s="25"/>
      <c r="C108" s="197"/>
      <c r="D108" s="202"/>
      <c r="E108" s="25"/>
      <c r="F108" s="203"/>
      <c r="G108" s="25"/>
      <c r="H108" s="25"/>
      <c r="I108" s="25"/>
      <c r="K108" s="25"/>
      <c r="L108" s="25"/>
      <c r="M108" s="25"/>
      <c r="N108" s="25"/>
      <c r="O108" s="25"/>
      <c r="P108" s="25"/>
    </row>
    <row r="109" spans="1:16" ht="16.5" thickBot="1">
      <c r="A109" s="196"/>
      <c r="B109" s="25"/>
      <c r="C109" s="197"/>
      <c r="D109" s="202"/>
      <c r="E109" s="25"/>
      <c r="F109" s="203"/>
      <c r="G109" s="25"/>
      <c r="H109" s="25"/>
      <c r="I109" s="25"/>
      <c r="K109" s="25"/>
      <c r="L109" s="25"/>
      <c r="M109" s="25"/>
      <c r="N109" s="25"/>
      <c r="O109" s="25"/>
      <c r="P109" s="25"/>
    </row>
    <row r="110" spans="1:16" ht="16.5" thickBot="1">
      <c r="A110" s="196"/>
      <c r="B110" s="25"/>
      <c r="C110" s="197"/>
      <c r="D110" s="202"/>
      <c r="E110" s="25"/>
      <c r="F110" s="203"/>
      <c r="G110" s="25"/>
      <c r="H110" s="25"/>
      <c r="I110" s="25"/>
      <c r="K110" s="25"/>
      <c r="L110" s="25"/>
      <c r="M110" s="25"/>
      <c r="N110" s="25"/>
      <c r="O110" s="25"/>
      <c r="P110" s="25"/>
    </row>
    <row r="111" spans="1:16" ht="16.5" thickBot="1">
      <c r="A111" s="196"/>
      <c r="B111" s="25"/>
      <c r="C111" s="197"/>
      <c r="D111" s="202"/>
      <c r="E111" s="25"/>
      <c r="F111" s="203"/>
      <c r="G111" s="25"/>
      <c r="H111" s="25"/>
      <c r="I111" s="25"/>
      <c r="K111" s="25"/>
      <c r="L111" s="25"/>
      <c r="M111" s="25"/>
      <c r="N111" s="25"/>
      <c r="O111" s="25"/>
      <c r="P111" s="25"/>
    </row>
    <row r="112" spans="1:16" ht="16.5" thickBot="1">
      <c r="A112" s="196"/>
      <c r="B112" s="25"/>
      <c r="C112" s="197"/>
      <c r="D112" s="202"/>
      <c r="E112" s="25"/>
      <c r="F112" s="203"/>
      <c r="G112" s="25"/>
      <c r="H112" s="25"/>
      <c r="I112" s="25"/>
      <c r="K112" s="25"/>
      <c r="L112" s="25"/>
      <c r="M112" s="25"/>
      <c r="N112" s="25"/>
      <c r="O112" s="25"/>
      <c r="P112" s="25"/>
    </row>
    <row r="113" spans="1:16" ht="16.5" thickBot="1">
      <c r="A113" s="196"/>
      <c r="B113" s="25"/>
      <c r="C113" s="197"/>
      <c r="D113" s="202"/>
      <c r="E113" s="25"/>
      <c r="F113" s="203"/>
      <c r="G113" s="25"/>
      <c r="H113" s="25"/>
      <c r="I113" s="25"/>
      <c r="K113" s="25"/>
      <c r="L113" s="25"/>
      <c r="M113" s="25"/>
      <c r="N113" s="25"/>
      <c r="O113" s="25"/>
      <c r="P113" s="25"/>
    </row>
    <row r="114" spans="1:16" ht="16.5" thickBot="1">
      <c r="A114" s="196"/>
      <c r="B114" s="25"/>
      <c r="C114" s="197"/>
      <c r="D114" s="202"/>
      <c r="E114" s="25"/>
      <c r="F114" s="203"/>
      <c r="G114" s="25"/>
      <c r="H114" s="25"/>
      <c r="I114" s="25"/>
      <c r="K114" s="25"/>
      <c r="L114" s="25"/>
      <c r="M114" s="25"/>
      <c r="N114" s="25"/>
      <c r="O114" s="25"/>
      <c r="P114" s="25"/>
    </row>
    <row r="115" spans="1:16" ht="16.5" thickBot="1">
      <c r="A115" s="196"/>
      <c r="B115" s="25"/>
      <c r="C115" s="197"/>
      <c r="D115" s="202"/>
      <c r="E115" s="25"/>
      <c r="F115" s="203"/>
      <c r="G115" s="25"/>
      <c r="H115" s="25"/>
      <c r="I115" s="25"/>
      <c r="K115" s="25"/>
      <c r="L115" s="25"/>
      <c r="M115" s="25"/>
      <c r="N115" s="25"/>
      <c r="O115" s="25"/>
      <c r="P115" s="25"/>
    </row>
    <row r="116" spans="1:16" ht="16.5" thickBot="1">
      <c r="A116" s="196"/>
      <c r="B116" s="25"/>
      <c r="C116" s="197"/>
      <c r="D116" s="202"/>
      <c r="E116" s="25"/>
      <c r="F116" s="203"/>
      <c r="G116" s="25"/>
      <c r="H116" s="25"/>
      <c r="I116" s="25"/>
      <c r="K116" s="25"/>
      <c r="L116" s="25"/>
      <c r="M116" s="25"/>
      <c r="N116" s="25"/>
      <c r="O116" s="25"/>
      <c r="P116" s="25"/>
    </row>
    <row r="117" spans="1:16" ht="16.5" thickBot="1">
      <c r="A117" s="196"/>
      <c r="B117" s="25"/>
      <c r="C117" s="197"/>
      <c r="D117" s="202"/>
      <c r="E117" s="25"/>
      <c r="F117" s="203"/>
      <c r="G117" s="25"/>
      <c r="H117" s="25"/>
      <c r="I117" s="25"/>
      <c r="K117" s="25"/>
      <c r="L117" s="25"/>
      <c r="M117" s="25"/>
      <c r="N117" s="25"/>
      <c r="O117" s="25"/>
      <c r="P117" s="25"/>
    </row>
    <row r="118" spans="1:16" ht="16.5" thickBot="1">
      <c r="A118" s="196"/>
      <c r="B118" s="25"/>
      <c r="C118" s="197"/>
      <c r="D118" s="202"/>
      <c r="E118" s="25"/>
      <c r="F118" s="203"/>
      <c r="G118" s="25"/>
      <c r="H118" s="25"/>
      <c r="I118" s="25"/>
      <c r="K118" s="25"/>
      <c r="L118" s="25"/>
      <c r="M118" s="25"/>
      <c r="N118" s="25"/>
      <c r="O118" s="25"/>
      <c r="P118" s="25"/>
    </row>
    <row r="119" spans="1:16" ht="16.5" thickBot="1">
      <c r="A119" s="196"/>
      <c r="B119" s="25"/>
      <c r="C119" s="197"/>
      <c r="D119" s="202"/>
      <c r="E119" s="25"/>
      <c r="F119" s="203"/>
      <c r="G119" s="25"/>
      <c r="H119" s="25"/>
      <c r="I119" s="25"/>
      <c r="K119" s="25"/>
      <c r="L119" s="25"/>
      <c r="M119" s="25"/>
      <c r="N119" s="25"/>
      <c r="O119" s="25"/>
      <c r="P119" s="25"/>
    </row>
    <row r="120" spans="1:16" ht="16.5" thickBot="1">
      <c r="A120" s="196"/>
      <c r="B120" s="25"/>
      <c r="C120" s="197"/>
      <c r="D120" s="202"/>
      <c r="E120" s="25"/>
      <c r="F120" s="203"/>
      <c r="G120" s="25"/>
      <c r="H120" s="25"/>
      <c r="I120" s="25"/>
      <c r="K120" s="25"/>
      <c r="L120" s="25"/>
      <c r="M120" s="25"/>
      <c r="N120" s="25"/>
      <c r="O120" s="25"/>
      <c r="P120" s="25"/>
    </row>
    <row r="121" spans="1:16" ht="16.5" thickBot="1">
      <c r="A121" s="196"/>
      <c r="B121" s="25"/>
      <c r="C121" s="197"/>
      <c r="D121" s="202"/>
      <c r="E121" s="25"/>
      <c r="F121" s="203"/>
      <c r="G121" s="25"/>
      <c r="H121" s="25"/>
      <c r="I121" s="25"/>
      <c r="K121" s="25"/>
      <c r="L121" s="25"/>
      <c r="M121" s="25"/>
      <c r="N121" s="25"/>
      <c r="O121" s="25"/>
      <c r="P121" s="25"/>
    </row>
    <row r="122" spans="1:16" ht="16.5" thickBot="1">
      <c r="A122" s="196"/>
      <c r="B122" s="25"/>
      <c r="C122" s="197"/>
      <c r="D122" s="202"/>
      <c r="E122" s="25"/>
      <c r="F122" s="203"/>
      <c r="G122" s="25"/>
      <c r="H122" s="25"/>
      <c r="I122" s="25"/>
      <c r="K122" s="25"/>
      <c r="L122" s="25"/>
      <c r="M122" s="25"/>
      <c r="N122" s="25"/>
      <c r="O122" s="25"/>
      <c r="P122" s="25"/>
    </row>
    <row r="123" spans="1:16" ht="16.5" thickBot="1">
      <c r="A123" s="196"/>
      <c r="B123" s="25"/>
      <c r="C123" s="197"/>
      <c r="D123" s="202"/>
      <c r="E123" s="25"/>
      <c r="F123" s="203"/>
      <c r="G123" s="25"/>
      <c r="H123" s="25"/>
      <c r="I123" s="25"/>
      <c r="K123" s="25"/>
      <c r="L123" s="25"/>
      <c r="M123" s="25"/>
      <c r="N123" s="25"/>
      <c r="O123" s="25"/>
      <c r="P123" s="25"/>
    </row>
    <row r="124" spans="1:16" ht="16.5" thickBot="1">
      <c r="A124" s="196"/>
      <c r="B124" s="25"/>
      <c r="C124" s="197"/>
      <c r="D124" s="202"/>
      <c r="E124" s="25"/>
      <c r="F124" s="203"/>
      <c r="G124" s="25"/>
      <c r="H124" s="25"/>
      <c r="I124" s="25"/>
      <c r="K124" s="25"/>
      <c r="L124" s="25"/>
      <c r="M124" s="25"/>
      <c r="N124" s="25"/>
      <c r="O124" s="25"/>
      <c r="P124" s="25"/>
    </row>
    <row r="125" spans="1:16" ht="16.5" thickBot="1">
      <c r="A125" s="196"/>
      <c r="B125" s="25"/>
      <c r="C125" s="197"/>
      <c r="D125" s="202"/>
      <c r="E125" s="25"/>
      <c r="F125" s="203"/>
      <c r="G125" s="25"/>
      <c r="H125" s="25"/>
      <c r="I125" s="25"/>
      <c r="K125" s="25"/>
      <c r="L125" s="25"/>
      <c r="M125" s="25"/>
      <c r="N125" s="25"/>
      <c r="O125" s="25"/>
      <c r="P125" s="25"/>
    </row>
    <row r="126" spans="1:16" ht="16.5" thickBot="1">
      <c r="A126" s="196"/>
      <c r="B126" s="25"/>
      <c r="C126" s="197"/>
      <c r="D126" s="202"/>
      <c r="E126" s="25"/>
      <c r="F126" s="203"/>
      <c r="G126" s="25"/>
      <c r="H126" s="25"/>
      <c r="I126" s="25"/>
      <c r="K126" s="25"/>
      <c r="L126" s="25"/>
      <c r="M126" s="25"/>
      <c r="N126" s="25"/>
      <c r="O126" s="25"/>
      <c r="P126" s="25"/>
    </row>
    <row r="127" spans="1:16" ht="16.5" thickBot="1">
      <c r="A127" s="196"/>
      <c r="B127" s="25"/>
      <c r="C127" s="197"/>
      <c r="D127" s="202"/>
      <c r="E127" s="25"/>
      <c r="F127" s="203"/>
      <c r="G127" s="25"/>
      <c r="H127" s="25"/>
      <c r="I127" s="25"/>
      <c r="K127" s="25"/>
      <c r="L127" s="25"/>
      <c r="M127" s="25"/>
      <c r="N127" s="25"/>
      <c r="O127" s="25"/>
      <c r="P127" s="25"/>
    </row>
    <row r="128" spans="1:16" ht="16.5" thickBot="1">
      <c r="A128" s="196"/>
      <c r="B128" s="25"/>
      <c r="C128" s="197"/>
      <c r="D128" s="202"/>
      <c r="E128" s="25"/>
      <c r="F128" s="203"/>
      <c r="G128" s="25"/>
      <c r="H128" s="25"/>
      <c r="I128" s="25"/>
      <c r="K128" s="25"/>
      <c r="L128" s="25"/>
      <c r="M128" s="25"/>
      <c r="N128" s="25"/>
      <c r="O128" s="25"/>
      <c r="P128" s="25"/>
    </row>
    <row r="129" spans="1:16" ht="16.5" thickBot="1">
      <c r="A129" s="196"/>
      <c r="B129" s="25"/>
      <c r="C129" s="197"/>
      <c r="D129" s="202"/>
      <c r="E129" s="25"/>
      <c r="F129" s="203"/>
      <c r="G129" s="25"/>
      <c r="H129" s="25"/>
      <c r="I129" s="25"/>
      <c r="K129" s="25"/>
      <c r="L129" s="25"/>
      <c r="M129" s="25"/>
      <c r="N129" s="25"/>
      <c r="O129" s="25"/>
      <c r="P129" s="25"/>
    </row>
    <row r="130" spans="1:16" ht="16.5" thickBot="1">
      <c r="A130" s="196"/>
      <c r="B130" s="25"/>
      <c r="C130" s="197"/>
      <c r="D130" s="202"/>
      <c r="E130" s="25"/>
      <c r="F130" s="203"/>
      <c r="G130" s="25"/>
      <c r="H130" s="25"/>
      <c r="I130" s="25"/>
      <c r="K130" s="25"/>
      <c r="L130" s="25"/>
      <c r="M130" s="25"/>
      <c r="N130" s="25"/>
      <c r="O130" s="25"/>
      <c r="P130" s="25"/>
    </row>
    <row r="131" spans="1:16" ht="16.5" thickBot="1">
      <c r="A131" s="196"/>
      <c r="B131" s="25"/>
      <c r="C131" s="197"/>
      <c r="D131" s="202"/>
      <c r="E131" s="25"/>
      <c r="F131" s="203"/>
      <c r="G131" s="25"/>
      <c r="H131" s="25"/>
      <c r="I131" s="25"/>
      <c r="K131" s="25"/>
      <c r="L131" s="25"/>
      <c r="M131" s="25"/>
      <c r="N131" s="25"/>
      <c r="O131" s="25"/>
      <c r="P131" s="25"/>
    </row>
    <row r="132" spans="1:16" ht="16.5" thickBot="1">
      <c r="A132" s="196"/>
      <c r="B132" s="25"/>
      <c r="C132" s="197"/>
      <c r="D132" s="202"/>
      <c r="E132" s="25"/>
      <c r="F132" s="203"/>
      <c r="G132" s="25"/>
      <c r="H132" s="25"/>
      <c r="I132" s="25"/>
      <c r="K132" s="25"/>
      <c r="L132" s="25"/>
      <c r="M132" s="25"/>
      <c r="N132" s="25"/>
      <c r="O132" s="25"/>
      <c r="P132" s="25"/>
    </row>
    <row r="133" spans="1:16" ht="16.5" thickBot="1">
      <c r="A133" s="196"/>
      <c r="B133" s="25"/>
      <c r="C133" s="197"/>
      <c r="D133" s="202"/>
      <c r="E133" s="25"/>
      <c r="F133" s="203"/>
      <c r="G133" s="25"/>
      <c r="H133" s="25"/>
      <c r="I133" s="25"/>
      <c r="K133" s="25"/>
      <c r="L133" s="25"/>
      <c r="M133" s="25"/>
      <c r="N133" s="25"/>
      <c r="O133" s="25"/>
      <c r="P133" s="25"/>
    </row>
    <row r="134" spans="1:16" ht="16.5" thickBot="1">
      <c r="A134" s="196"/>
      <c r="B134" s="25"/>
      <c r="C134" s="197"/>
      <c r="D134" s="202"/>
      <c r="E134" s="25"/>
      <c r="F134" s="203"/>
      <c r="G134" s="25"/>
      <c r="H134" s="25"/>
      <c r="I134" s="25"/>
      <c r="K134" s="25"/>
      <c r="L134" s="25"/>
      <c r="M134" s="25"/>
      <c r="N134" s="25"/>
      <c r="O134" s="25"/>
      <c r="P134" s="25"/>
    </row>
    <row r="135" spans="1:16" ht="16.5" thickBot="1">
      <c r="A135" s="196"/>
      <c r="B135" s="25"/>
      <c r="C135" s="197"/>
      <c r="D135" s="202"/>
      <c r="E135" s="25"/>
      <c r="F135" s="203"/>
      <c r="G135" s="25"/>
      <c r="H135" s="25"/>
      <c r="I135" s="25"/>
      <c r="K135" s="25"/>
      <c r="L135" s="25"/>
      <c r="M135" s="25"/>
      <c r="N135" s="25"/>
      <c r="O135" s="25"/>
      <c r="P135" s="25"/>
    </row>
    <row r="136" spans="1:16" ht="16.5" thickBot="1">
      <c r="A136" s="196"/>
      <c r="B136" s="25"/>
      <c r="C136" s="197"/>
      <c r="D136" s="202"/>
      <c r="E136" s="25"/>
      <c r="F136" s="203"/>
      <c r="G136" s="25"/>
      <c r="H136" s="25"/>
      <c r="I136" s="25"/>
      <c r="K136" s="25"/>
      <c r="L136" s="25"/>
      <c r="M136" s="25"/>
      <c r="N136" s="25"/>
      <c r="O136" s="25"/>
      <c r="P136" s="25"/>
    </row>
    <row r="137" spans="1:16" ht="16.5" thickBot="1">
      <c r="A137" s="196"/>
      <c r="B137" s="25"/>
      <c r="C137" s="197"/>
      <c r="D137" s="202"/>
      <c r="E137" s="25"/>
      <c r="F137" s="203"/>
      <c r="G137" s="25"/>
      <c r="H137" s="25"/>
      <c r="I137" s="25"/>
      <c r="K137" s="25"/>
      <c r="L137" s="25"/>
      <c r="M137" s="25"/>
      <c r="N137" s="25"/>
      <c r="O137" s="25"/>
      <c r="P137" s="25"/>
    </row>
    <row r="138" spans="1:16" ht="16.5" thickBot="1">
      <c r="A138" s="196"/>
      <c r="B138" s="25"/>
      <c r="C138" s="197"/>
      <c r="D138" s="202"/>
      <c r="E138" s="25"/>
      <c r="F138" s="203"/>
      <c r="G138" s="25"/>
      <c r="H138" s="25"/>
      <c r="I138" s="25"/>
      <c r="K138" s="25"/>
      <c r="L138" s="25"/>
      <c r="M138" s="25"/>
      <c r="N138" s="25"/>
      <c r="O138" s="25"/>
      <c r="P138" s="25"/>
    </row>
    <row r="139" spans="1:16" ht="16.5" thickBot="1">
      <c r="A139" s="196"/>
      <c r="B139" s="25"/>
      <c r="C139" s="197"/>
      <c r="D139" s="202"/>
      <c r="E139" s="25"/>
      <c r="F139" s="203"/>
      <c r="G139" s="25"/>
      <c r="H139" s="25"/>
      <c r="I139" s="25"/>
      <c r="K139" s="25"/>
      <c r="L139" s="25"/>
      <c r="M139" s="25"/>
      <c r="N139" s="25"/>
      <c r="O139" s="25"/>
      <c r="P139" s="25"/>
    </row>
    <row r="140" spans="1:16" ht="16.5" thickBot="1">
      <c r="A140" s="196"/>
      <c r="B140" s="25"/>
      <c r="C140" s="197"/>
      <c r="D140" s="202"/>
      <c r="E140" s="25"/>
      <c r="F140" s="203"/>
      <c r="G140" s="25"/>
      <c r="H140" s="25"/>
      <c r="I140" s="25"/>
      <c r="K140" s="25"/>
      <c r="L140" s="25"/>
      <c r="M140" s="25"/>
      <c r="N140" s="25"/>
      <c r="O140" s="25"/>
      <c r="P140" s="25"/>
    </row>
    <row r="141" spans="1:16" ht="16.5" thickBot="1">
      <c r="A141" s="196"/>
      <c r="B141" s="25"/>
      <c r="C141" s="197"/>
      <c r="D141" s="202"/>
      <c r="E141" s="25"/>
      <c r="F141" s="203"/>
      <c r="G141" s="25"/>
      <c r="H141" s="25"/>
      <c r="I141" s="25"/>
      <c r="K141" s="25"/>
      <c r="L141" s="25"/>
      <c r="M141" s="25"/>
      <c r="N141" s="25"/>
      <c r="O141" s="25"/>
      <c r="P141" s="25"/>
    </row>
    <row r="142" spans="1:16" ht="16.5" thickBot="1">
      <c r="A142" s="196"/>
      <c r="B142" s="25"/>
      <c r="C142" s="197"/>
      <c r="D142" s="202"/>
      <c r="E142" s="25"/>
      <c r="F142" s="203"/>
      <c r="G142" s="25"/>
      <c r="H142" s="25"/>
      <c r="I142" s="25"/>
      <c r="K142" s="25"/>
      <c r="L142" s="25"/>
      <c r="M142" s="25"/>
      <c r="N142" s="25"/>
      <c r="O142" s="25"/>
      <c r="P142" s="25"/>
    </row>
    <row r="143" spans="1:16" ht="16.5" thickBot="1">
      <c r="A143" s="196"/>
      <c r="B143" s="25"/>
      <c r="C143" s="197"/>
      <c r="D143" s="202"/>
      <c r="E143" s="25"/>
      <c r="F143" s="203"/>
      <c r="G143" s="25"/>
      <c r="H143" s="25"/>
      <c r="I143" s="25"/>
      <c r="K143" s="25"/>
      <c r="L143" s="25"/>
      <c r="M143" s="25"/>
      <c r="N143" s="25"/>
      <c r="O143" s="25"/>
      <c r="P143" s="25"/>
    </row>
    <row r="144" spans="1:16" ht="16.5" thickBot="1">
      <c r="A144" s="196"/>
      <c r="B144" s="25"/>
      <c r="C144" s="197"/>
      <c r="D144" s="202"/>
      <c r="E144" s="25"/>
      <c r="F144" s="203"/>
      <c r="G144" s="25"/>
      <c r="H144" s="25"/>
      <c r="I144" s="25"/>
      <c r="K144" s="25"/>
      <c r="L144" s="25"/>
      <c r="M144" s="25"/>
      <c r="N144" s="25"/>
      <c r="O144" s="25"/>
      <c r="P144" s="25"/>
    </row>
    <row r="145" spans="1:16" ht="16.5" thickBot="1">
      <c r="A145" s="196"/>
      <c r="B145" s="25"/>
      <c r="C145" s="197"/>
      <c r="D145" s="202"/>
      <c r="E145" s="25"/>
      <c r="F145" s="203"/>
      <c r="G145" s="25"/>
      <c r="H145" s="25"/>
      <c r="I145" s="25"/>
      <c r="K145" s="25"/>
      <c r="L145" s="25"/>
      <c r="M145" s="25"/>
      <c r="N145" s="25"/>
      <c r="O145" s="25"/>
      <c r="P145" s="25"/>
    </row>
    <row r="146" spans="1:16" ht="16.5" thickBot="1">
      <c r="A146" s="196"/>
      <c r="B146" s="25"/>
      <c r="C146" s="197"/>
      <c r="D146" s="202"/>
      <c r="E146" s="25"/>
      <c r="F146" s="203"/>
      <c r="G146" s="25"/>
      <c r="H146" s="25"/>
      <c r="I146" s="25"/>
      <c r="K146" s="25"/>
      <c r="L146" s="25"/>
      <c r="M146" s="25"/>
      <c r="N146" s="25"/>
      <c r="O146" s="25"/>
      <c r="P146" s="25"/>
    </row>
    <row r="147" spans="1:16" ht="16.5" thickBot="1">
      <c r="A147" s="196"/>
      <c r="B147" s="25"/>
      <c r="C147" s="197"/>
      <c r="D147" s="202"/>
      <c r="E147" s="25"/>
      <c r="F147" s="203"/>
      <c r="G147" s="25"/>
      <c r="H147" s="25"/>
      <c r="I147" s="25"/>
      <c r="K147" s="25"/>
      <c r="L147" s="25"/>
      <c r="M147" s="25"/>
      <c r="N147" s="25"/>
      <c r="O147" s="25"/>
      <c r="P147" s="25"/>
    </row>
    <row r="148" spans="1:16" ht="16.5" thickBot="1">
      <c r="A148" s="196"/>
      <c r="B148" s="25"/>
      <c r="C148" s="197"/>
      <c r="D148" s="202"/>
      <c r="E148" s="25"/>
      <c r="F148" s="203"/>
      <c r="G148" s="25"/>
      <c r="H148" s="25"/>
      <c r="I148" s="25"/>
      <c r="K148" s="25"/>
      <c r="L148" s="25"/>
      <c r="M148" s="25"/>
      <c r="N148" s="25"/>
      <c r="O148" s="25"/>
      <c r="P148" s="25"/>
    </row>
    <row r="149" spans="1:16" ht="16.5" thickBot="1">
      <c r="A149" s="196"/>
      <c r="B149" s="25"/>
      <c r="C149" s="197"/>
      <c r="D149" s="202"/>
      <c r="E149" s="25"/>
      <c r="F149" s="203"/>
      <c r="G149" s="25"/>
      <c r="H149" s="25"/>
      <c r="I149" s="25"/>
      <c r="K149" s="25"/>
      <c r="L149" s="25"/>
      <c r="M149" s="25"/>
      <c r="N149" s="25"/>
      <c r="O149" s="25"/>
      <c r="P149" s="25"/>
    </row>
    <row r="150" spans="1:16" ht="16.5" thickBot="1">
      <c r="A150" s="196"/>
      <c r="B150" s="25"/>
      <c r="C150" s="197"/>
      <c r="D150" s="202"/>
      <c r="E150" s="25"/>
      <c r="F150" s="203"/>
      <c r="G150" s="25"/>
      <c r="H150" s="25"/>
      <c r="I150" s="25"/>
      <c r="K150" s="25"/>
      <c r="L150" s="25"/>
      <c r="M150" s="25"/>
      <c r="N150" s="25"/>
      <c r="O150" s="25"/>
      <c r="P150" s="25"/>
    </row>
    <row r="151" spans="1:16" ht="16.5" thickBot="1">
      <c r="A151" s="196"/>
      <c r="B151" s="25"/>
      <c r="C151" s="197"/>
      <c r="D151" s="202"/>
      <c r="E151" s="25"/>
      <c r="F151" s="203"/>
      <c r="G151" s="25"/>
      <c r="H151" s="25"/>
      <c r="I151" s="25"/>
      <c r="K151" s="25"/>
      <c r="L151" s="25"/>
      <c r="M151" s="25"/>
      <c r="N151" s="25"/>
      <c r="O151" s="25"/>
      <c r="P151" s="25"/>
    </row>
    <row r="152" spans="1:16" ht="16.5" thickBot="1">
      <c r="A152" s="196"/>
      <c r="B152" s="25"/>
      <c r="C152" s="197"/>
      <c r="D152" s="202"/>
      <c r="E152" s="25"/>
      <c r="F152" s="203"/>
      <c r="G152" s="25"/>
      <c r="H152" s="25"/>
      <c r="I152" s="25"/>
      <c r="K152" s="25"/>
      <c r="L152" s="25"/>
      <c r="M152" s="25"/>
      <c r="N152" s="25"/>
      <c r="O152" s="25"/>
      <c r="P152" s="25"/>
    </row>
    <row r="153" spans="1:16" ht="16.5" thickBot="1">
      <c r="A153" s="196"/>
      <c r="B153" s="25"/>
      <c r="C153" s="197"/>
      <c r="D153" s="202"/>
      <c r="E153" s="25"/>
      <c r="F153" s="203"/>
      <c r="G153" s="25"/>
      <c r="H153" s="25"/>
      <c r="I153" s="25"/>
      <c r="K153" s="25"/>
      <c r="L153" s="25"/>
      <c r="M153" s="25"/>
      <c r="N153" s="25"/>
      <c r="O153" s="25"/>
      <c r="P153" s="25"/>
    </row>
    <row r="154" spans="1:16" ht="16.5" thickBot="1">
      <c r="A154" s="196"/>
      <c r="B154" s="25"/>
      <c r="C154" s="197"/>
      <c r="D154" s="202"/>
      <c r="E154" s="25"/>
      <c r="F154" s="203"/>
      <c r="G154" s="25"/>
      <c r="H154" s="25"/>
      <c r="I154" s="25"/>
      <c r="K154" s="25"/>
      <c r="L154" s="25"/>
      <c r="M154" s="25"/>
      <c r="N154" s="25"/>
      <c r="O154" s="25"/>
      <c r="P154" s="25"/>
    </row>
    <row r="155" spans="1:16" ht="16.5" thickBot="1">
      <c r="A155" s="196"/>
      <c r="B155" s="25"/>
      <c r="C155" s="197"/>
      <c r="D155" s="202"/>
      <c r="E155" s="25"/>
      <c r="F155" s="203"/>
      <c r="G155" s="25"/>
      <c r="H155" s="25"/>
      <c r="I155" s="25"/>
      <c r="K155" s="25"/>
      <c r="L155" s="25"/>
      <c r="M155" s="25"/>
      <c r="N155" s="25"/>
      <c r="O155" s="25"/>
      <c r="P155" s="25"/>
    </row>
    <row r="156" spans="1:16" ht="16.5" thickBot="1">
      <c r="A156" s="196"/>
      <c r="B156" s="25"/>
      <c r="C156" s="197"/>
      <c r="D156" s="202"/>
      <c r="E156" s="25"/>
      <c r="F156" s="203"/>
      <c r="G156" s="25"/>
      <c r="H156" s="25"/>
      <c r="I156" s="25"/>
      <c r="K156" s="25"/>
      <c r="L156" s="25"/>
      <c r="M156" s="25"/>
      <c r="N156" s="25"/>
      <c r="O156" s="25"/>
      <c r="P156" s="25"/>
    </row>
    <row r="157" spans="1:16" ht="16.5" thickBot="1">
      <c r="A157" s="196"/>
      <c r="B157" s="25"/>
      <c r="C157" s="197"/>
      <c r="D157" s="202"/>
      <c r="E157" s="25"/>
      <c r="F157" s="203"/>
      <c r="G157" s="25"/>
      <c r="H157" s="25"/>
      <c r="I157" s="25"/>
      <c r="K157" s="25"/>
      <c r="L157" s="25"/>
      <c r="M157" s="25"/>
      <c r="N157" s="25"/>
      <c r="O157" s="25"/>
      <c r="P157" s="25"/>
    </row>
    <row r="158" spans="1:16" ht="16.5" thickBot="1">
      <c r="A158" s="196"/>
      <c r="B158" s="25"/>
      <c r="C158" s="197"/>
      <c r="D158" s="202"/>
      <c r="E158" s="25"/>
      <c r="F158" s="203"/>
      <c r="G158" s="25"/>
      <c r="H158" s="25"/>
      <c r="I158" s="25"/>
      <c r="K158" s="25"/>
      <c r="L158" s="25"/>
      <c r="M158" s="25"/>
      <c r="N158" s="25"/>
      <c r="O158" s="25"/>
      <c r="P158" s="25"/>
    </row>
    <row r="159" spans="1:16" ht="16.5" thickBot="1">
      <c r="A159" s="196"/>
      <c r="B159" s="25"/>
      <c r="C159" s="197"/>
      <c r="D159" s="202"/>
      <c r="E159" s="25"/>
      <c r="F159" s="203"/>
      <c r="G159" s="25"/>
      <c r="H159" s="25"/>
      <c r="I159" s="25"/>
      <c r="K159" s="25"/>
      <c r="L159" s="25"/>
      <c r="M159" s="25"/>
      <c r="N159" s="25"/>
      <c r="O159" s="25"/>
      <c r="P159" s="25"/>
    </row>
    <row r="160" spans="1:16" ht="16.5" thickBot="1">
      <c r="A160" s="196"/>
      <c r="B160" s="25"/>
      <c r="C160" s="197"/>
      <c r="D160" s="202"/>
      <c r="E160" s="25"/>
      <c r="F160" s="203"/>
      <c r="G160" s="25"/>
      <c r="H160" s="25"/>
      <c r="I160" s="25"/>
      <c r="K160" s="25"/>
      <c r="L160" s="25"/>
      <c r="M160" s="25"/>
      <c r="N160" s="25"/>
      <c r="O160" s="25"/>
      <c r="P160" s="25"/>
    </row>
    <row r="161" spans="1:16" ht="16.5" thickBot="1">
      <c r="A161" s="196"/>
      <c r="B161" s="25"/>
      <c r="C161" s="197"/>
      <c r="D161" s="202"/>
      <c r="E161" s="25"/>
      <c r="F161" s="203"/>
      <c r="G161" s="25"/>
      <c r="H161" s="25"/>
      <c r="I161" s="25"/>
      <c r="K161" s="25"/>
      <c r="L161" s="25"/>
      <c r="M161" s="25"/>
      <c r="N161" s="25"/>
      <c r="O161" s="25"/>
      <c r="P161" s="25"/>
    </row>
    <row r="162" spans="1:16" ht="16.5" thickBot="1">
      <c r="A162" s="196"/>
      <c r="B162" s="25"/>
      <c r="C162" s="197"/>
      <c r="D162" s="202"/>
      <c r="E162" s="25"/>
      <c r="F162" s="203"/>
      <c r="G162" s="25"/>
      <c r="H162" s="25"/>
      <c r="I162" s="25"/>
      <c r="K162" s="25"/>
      <c r="L162" s="25"/>
      <c r="M162" s="25"/>
      <c r="N162" s="25"/>
      <c r="O162" s="25"/>
      <c r="P162" s="25"/>
    </row>
    <row r="163" spans="1:16" ht="16.5" thickBot="1">
      <c r="A163" s="196"/>
      <c r="B163" s="25"/>
      <c r="C163" s="197"/>
      <c r="D163" s="202"/>
      <c r="E163" s="25"/>
      <c r="F163" s="203"/>
      <c r="G163" s="25"/>
      <c r="H163" s="25"/>
      <c r="I163" s="25"/>
      <c r="K163" s="25"/>
      <c r="L163" s="25"/>
      <c r="M163" s="25"/>
      <c r="N163" s="25"/>
      <c r="O163" s="25"/>
      <c r="P163" s="25"/>
    </row>
    <row r="164" spans="1:16" ht="16.5" thickBot="1">
      <c r="A164" s="196"/>
      <c r="B164" s="25"/>
      <c r="C164" s="197"/>
      <c r="D164" s="202"/>
      <c r="E164" s="25"/>
      <c r="F164" s="203"/>
      <c r="G164" s="25"/>
      <c r="H164" s="25"/>
      <c r="I164" s="25"/>
      <c r="K164" s="25"/>
      <c r="L164" s="25"/>
      <c r="M164" s="25"/>
      <c r="N164" s="25"/>
      <c r="O164" s="25"/>
      <c r="P164" s="25"/>
    </row>
    <row r="165" spans="1:16" ht="16.5" thickBot="1">
      <c r="A165" s="196"/>
      <c r="B165" s="25"/>
      <c r="C165" s="197"/>
      <c r="D165" s="202"/>
      <c r="E165" s="25"/>
      <c r="F165" s="203"/>
      <c r="G165" s="25"/>
      <c r="H165" s="25"/>
      <c r="I165" s="25"/>
      <c r="K165" s="25"/>
      <c r="L165" s="25"/>
      <c r="M165" s="25"/>
      <c r="N165" s="25"/>
      <c r="O165" s="25"/>
      <c r="P165" s="25"/>
    </row>
    <row r="166" spans="1:16" ht="16.5" thickBot="1">
      <c r="A166" s="196"/>
      <c r="B166" s="25"/>
      <c r="C166" s="197"/>
      <c r="D166" s="202"/>
      <c r="E166" s="25"/>
      <c r="F166" s="203"/>
      <c r="G166" s="25"/>
      <c r="H166" s="25"/>
      <c r="I166" s="25"/>
      <c r="K166" s="25"/>
      <c r="L166" s="25"/>
      <c r="M166" s="25"/>
      <c r="N166" s="25"/>
      <c r="O166" s="25"/>
      <c r="P166" s="25"/>
    </row>
    <row r="167" spans="1:16" ht="16.5" thickBot="1">
      <c r="A167" s="196"/>
      <c r="B167" s="25"/>
      <c r="C167" s="197"/>
      <c r="D167" s="202"/>
      <c r="E167" s="25"/>
      <c r="F167" s="203"/>
      <c r="G167" s="25"/>
      <c r="H167" s="25"/>
      <c r="I167" s="25"/>
      <c r="K167" s="25"/>
      <c r="L167" s="25"/>
      <c r="M167" s="25"/>
      <c r="N167" s="25"/>
      <c r="O167" s="25"/>
      <c r="P167" s="25"/>
    </row>
    <row r="168" spans="1:16" ht="16.5" thickBot="1">
      <c r="A168" s="196"/>
      <c r="B168" s="25"/>
      <c r="C168" s="197"/>
      <c r="D168" s="202"/>
      <c r="E168" s="25"/>
      <c r="F168" s="203"/>
      <c r="G168" s="25"/>
      <c r="H168" s="25"/>
      <c r="I168" s="25"/>
      <c r="K168" s="25"/>
      <c r="L168" s="25"/>
      <c r="M168" s="25"/>
      <c r="N168" s="25"/>
      <c r="O168" s="25"/>
      <c r="P168" s="25"/>
    </row>
    <row r="169" spans="1:16" ht="16.5" thickBot="1">
      <c r="A169" s="196"/>
      <c r="B169" s="25"/>
      <c r="C169" s="197"/>
      <c r="D169" s="202"/>
      <c r="E169" s="25"/>
      <c r="F169" s="203"/>
      <c r="G169" s="25"/>
      <c r="H169" s="25"/>
      <c r="I169" s="25"/>
      <c r="K169" s="25"/>
      <c r="L169" s="25"/>
      <c r="M169" s="25"/>
      <c r="N169" s="25"/>
      <c r="O169" s="25"/>
      <c r="P169" s="25"/>
    </row>
    <row r="170" spans="1:16" ht="16.5" thickBot="1">
      <c r="A170" s="196"/>
      <c r="B170" s="25"/>
      <c r="C170" s="197"/>
      <c r="D170" s="202"/>
      <c r="E170" s="25"/>
      <c r="F170" s="203"/>
      <c r="G170" s="25"/>
      <c r="H170" s="25"/>
      <c r="I170" s="25"/>
      <c r="K170" s="25"/>
      <c r="L170" s="25"/>
      <c r="M170" s="25"/>
      <c r="N170" s="25"/>
      <c r="O170" s="25"/>
      <c r="P170" s="25"/>
    </row>
    <row r="171" spans="1:16" ht="16.5" thickBot="1">
      <c r="A171" s="196"/>
      <c r="B171" s="25"/>
      <c r="C171" s="197"/>
      <c r="D171" s="202"/>
      <c r="E171" s="25"/>
      <c r="F171" s="203"/>
      <c r="G171" s="25"/>
      <c r="H171" s="25"/>
      <c r="I171" s="25"/>
      <c r="K171" s="25"/>
      <c r="L171" s="25"/>
      <c r="M171" s="25"/>
      <c r="N171" s="25"/>
      <c r="O171" s="25"/>
      <c r="P171" s="25"/>
    </row>
    <row r="172" spans="1:16" ht="16.5" thickBot="1">
      <c r="A172" s="196"/>
      <c r="B172" s="25"/>
      <c r="C172" s="197"/>
      <c r="D172" s="202"/>
      <c r="E172" s="25"/>
      <c r="F172" s="203"/>
      <c r="G172" s="25"/>
      <c r="H172" s="25"/>
      <c r="I172" s="25"/>
      <c r="K172" s="25"/>
      <c r="L172" s="25"/>
      <c r="M172" s="25"/>
      <c r="N172" s="25"/>
      <c r="O172" s="25"/>
      <c r="P172" s="25"/>
    </row>
    <row r="173" spans="1:16" ht="16.5" thickBot="1">
      <c r="A173" s="196"/>
      <c r="B173" s="25"/>
      <c r="C173" s="197"/>
      <c r="D173" s="202"/>
      <c r="E173" s="25"/>
      <c r="F173" s="203"/>
      <c r="G173" s="25"/>
      <c r="H173" s="25"/>
      <c r="I173" s="25"/>
      <c r="K173" s="25"/>
      <c r="L173" s="25"/>
      <c r="M173" s="25"/>
      <c r="N173" s="25"/>
      <c r="O173" s="25"/>
      <c r="P173" s="25"/>
    </row>
    <row r="174" spans="1:16" ht="16.5" thickBot="1">
      <c r="A174" s="196"/>
      <c r="B174" s="25"/>
      <c r="C174" s="197"/>
      <c r="D174" s="202"/>
      <c r="E174" s="25"/>
      <c r="F174" s="203"/>
      <c r="G174" s="25"/>
      <c r="H174" s="25"/>
      <c r="I174" s="25"/>
      <c r="K174" s="25"/>
      <c r="L174" s="25"/>
      <c r="M174" s="25"/>
      <c r="N174" s="25"/>
      <c r="O174" s="25"/>
      <c r="P174" s="25"/>
    </row>
    <row r="175" spans="1:16" ht="16.5" thickBot="1">
      <c r="A175" s="196"/>
      <c r="B175" s="25"/>
      <c r="C175" s="197"/>
      <c r="D175" s="202"/>
      <c r="E175" s="25"/>
      <c r="F175" s="203"/>
      <c r="G175" s="25"/>
      <c r="H175" s="25"/>
      <c r="I175" s="25"/>
      <c r="K175" s="25"/>
      <c r="L175" s="25"/>
      <c r="M175" s="25"/>
      <c r="N175" s="25"/>
      <c r="O175" s="25"/>
      <c r="P175" s="25"/>
    </row>
    <row r="176" spans="1:16" ht="16.5" thickBot="1">
      <c r="A176" s="196"/>
      <c r="B176" s="25"/>
      <c r="C176" s="197"/>
      <c r="D176" s="202"/>
      <c r="E176" s="25"/>
      <c r="F176" s="203"/>
      <c r="G176" s="25"/>
      <c r="H176" s="25"/>
      <c r="I176" s="25"/>
      <c r="K176" s="25"/>
      <c r="L176" s="25"/>
      <c r="M176" s="25"/>
      <c r="N176" s="25"/>
      <c r="O176" s="25"/>
      <c r="P176" s="25"/>
    </row>
    <row r="177" spans="1:16" ht="16.5" thickBot="1">
      <c r="A177" s="196"/>
      <c r="B177" s="25"/>
      <c r="C177" s="197"/>
      <c r="D177" s="202"/>
      <c r="E177" s="25"/>
      <c r="F177" s="203"/>
      <c r="G177" s="25"/>
      <c r="H177" s="25"/>
      <c r="I177" s="25"/>
      <c r="K177" s="25"/>
      <c r="L177" s="25"/>
      <c r="M177" s="25"/>
      <c r="N177" s="25"/>
      <c r="O177" s="25"/>
      <c r="P177" s="25"/>
    </row>
    <row r="178" spans="1:16" ht="16.5" thickBot="1">
      <c r="A178" s="196"/>
      <c r="B178" s="25"/>
      <c r="C178" s="197"/>
      <c r="D178" s="202"/>
      <c r="E178" s="25"/>
      <c r="F178" s="203"/>
      <c r="G178" s="25"/>
      <c r="H178" s="25"/>
      <c r="I178" s="25"/>
      <c r="K178" s="25"/>
      <c r="L178" s="25"/>
      <c r="M178" s="25"/>
      <c r="N178" s="25"/>
      <c r="O178" s="25"/>
      <c r="P178" s="25"/>
    </row>
    <row r="179" spans="1:16" ht="16.5" thickBot="1">
      <c r="A179" s="196"/>
      <c r="B179" s="25"/>
      <c r="C179" s="197"/>
      <c r="D179" s="202"/>
      <c r="E179" s="25"/>
      <c r="F179" s="203"/>
      <c r="G179" s="25"/>
      <c r="H179" s="25"/>
      <c r="I179" s="25"/>
      <c r="K179" s="25"/>
      <c r="L179" s="25"/>
      <c r="M179" s="25"/>
      <c r="N179" s="25"/>
      <c r="O179" s="25"/>
      <c r="P179" s="25"/>
    </row>
    <row r="180" spans="1:16" ht="16.5" thickBot="1">
      <c r="A180" s="196"/>
      <c r="B180" s="25"/>
      <c r="C180" s="197"/>
      <c r="D180" s="202"/>
      <c r="E180" s="25"/>
      <c r="F180" s="203"/>
      <c r="G180" s="25"/>
      <c r="H180" s="25"/>
      <c r="I180" s="25"/>
      <c r="K180" s="25"/>
      <c r="L180" s="25"/>
      <c r="M180" s="25"/>
      <c r="N180" s="25"/>
      <c r="O180" s="25"/>
      <c r="P180" s="25"/>
    </row>
    <row r="181" spans="1:16" ht="16.5" thickBot="1">
      <c r="A181" s="196"/>
      <c r="B181" s="25"/>
      <c r="C181" s="197"/>
      <c r="D181" s="202"/>
      <c r="E181" s="25"/>
      <c r="F181" s="203"/>
      <c r="G181" s="25"/>
      <c r="H181" s="25"/>
      <c r="I181" s="25"/>
      <c r="K181" s="25"/>
      <c r="L181" s="25"/>
      <c r="M181" s="25"/>
      <c r="N181" s="25"/>
      <c r="O181" s="25"/>
      <c r="P181" s="25"/>
    </row>
    <row r="182" spans="1:16" ht="16.5" thickBot="1">
      <c r="A182" s="196"/>
      <c r="B182" s="25"/>
      <c r="C182" s="197"/>
      <c r="D182" s="202"/>
      <c r="E182" s="25"/>
      <c r="F182" s="203"/>
      <c r="G182" s="25"/>
      <c r="H182" s="25"/>
      <c r="I182" s="25"/>
      <c r="K182" s="25"/>
      <c r="L182" s="25"/>
      <c r="M182" s="25"/>
      <c r="N182" s="25"/>
      <c r="O182" s="25"/>
      <c r="P182" s="25"/>
    </row>
    <row r="183" spans="1:16" ht="16.5" thickBot="1">
      <c r="A183" s="196"/>
      <c r="B183" s="25"/>
      <c r="C183" s="197"/>
      <c r="D183" s="202"/>
      <c r="E183" s="25"/>
      <c r="F183" s="203"/>
      <c r="G183" s="25"/>
      <c r="H183" s="25"/>
      <c r="I183" s="25"/>
      <c r="K183" s="25"/>
      <c r="L183" s="25"/>
      <c r="M183" s="25"/>
      <c r="N183" s="25"/>
      <c r="O183" s="25"/>
      <c r="P183" s="25"/>
    </row>
    <row r="184" spans="1:16" ht="16.5" thickBot="1">
      <c r="A184" s="196"/>
      <c r="B184" s="25"/>
      <c r="C184" s="197"/>
      <c r="D184" s="202"/>
      <c r="E184" s="25"/>
      <c r="F184" s="203"/>
      <c r="G184" s="25"/>
      <c r="H184" s="25"/>
      <c r="I184" s="25"/>
      <c r="K184" s="25"/>
      <c r="L184" s="25"/>
      <c r="M184" s="25"/>
      <c r="N184" s="25"/>
      <c r="O184" s="25"/>
      <c r="P184" s="25"/>
    </row>
    <row r="185" spans="1:16" ht="16.5" thickBot="1">
      <c r="A185" s="196"/>
      <c r="B185" s="25"/>
      <c r="C185" s="197"/>
      <c r="D185" s="202"/>
      <c r="E185" s="25"/>
      <c r="F185" s="203"/>
      <c r="G185" s="25"/>
      <c r="H185" s="25"/>
      <c r="I185" s="25"/>
      <c r="K185" s="25"/>
      <c r="L185" s="25"/>
      <c r="M185" s="25"/>
      <c r="N185" s="25"/>
      <c r="O185" s="25"/>
      <c r="P185" s="25"/>
    </row>
    <row r="186" spans="1:16" ht="16.5" thickBot="1">
      <c r="A186" s="196"/>
      <c r="B186" s="25"/>
      <c r="C186" s="197"/>
      <c r="D186" s="202"/>
      <c r="E186" s="25"/>
      <c r="F186" s="203"/>
      <c r="G186" s="25"/>
      <c r="H186" s="25"/>
      <c r="I186" s="25"/>
      <c r="K186" s="25"/>
      <c r="L186" s="25"/>
      <c r="M186" s="25"/>
      <c r="N186" s="25"/>
      <c r="O186" s="25"/>
      <c r="P186" s="25"/>
    </row>
    <row r="187" spans="1:16" ht="16.5" thickBot="1">
      <c r="A187" s="196"/>
      <c r="B187" s="25"/>
      <c r="C187" s="197"/>
      <c r="D187" s="202"/>
      <c r="E187" s="25"/>
      <c r="F187" s="203"/>
      <c r="G187" s="25"/>
      <c r="H187" s="25"/>
      <c r="I187" s="25"/>
      <c r="K187" s="25"/>
      <c r="L187" s="25"/>
      <c r="M187" s="25"/>
      <c r="N187" s="25"/>
      <c r="O187" s="25"/>
      <c r="P187" s="25"/>
    </row>
    <row r="188" spans="1:16" ht="16.5" thickBot="1">
      <c r="A188" s="196"/>
      <c r="B188" s="25"/>
      <c r="C188" s="197"/>
      <c r="D188" s="202"/>
      <c r="E188" s="25"/>
      <c r="F188" s="203"/>
      <c r="G188" s="25"/>
      <c r="H188" s="25"/>
      <c r="I188" s="25"/>
      <c r="K188" s="25"/>
      <c r="L188" s="25"/>
      <c r="M188" s="25"/>
      <c r="N188" s="25"/>
      <c r="O188" s="25"/>
      <c r="P188" s="25"/>
    </row>
    <row r="189" spans="1:16" ht="16.5" thickBot="1">
      <c r="A189" s="196"/>
      <c r="B189" s="25"/>
      <c r="C189" s="197"/>
      <c r="D189" s="202"/>
      <c r="E189" s="25"/>
      <c r="F189" s="203"/>
      <c r="G189" s="25"/>
      <c r="H189" s="25"/>
      <c r="I189" s="25"/>
      <c r="K189" s="25"/>
      <c r="L189" s="25"/>
      <c r="M189" s="25"/>
      <c r="N189" s="25"/>
      <c r="O189" s="25"/>
      <c r="P189" s="25"/>
    </row>
    <row r="190" spans="1:16" ht="16.5" thickBot="1">
      <c r="A190" s="196"/>
      <c r="B190" s="25"/>
      <c r="C190" s="197"/>
      <c r="D190" s="202"/>
      <c r="E190" s="25"/>
      <c r="F190" s="203"/>
      <c r="G190" s="25"/>
      <c r="H190" s="25"/>
      <c r="I190" s="25"/>
      <c r="K190" s="25"/>
      <c r="L190" s="25"/>
      <c r="M190" s="25"/>
      <c r="N190" s="25"/>
      <c r="O190" s="25"/>
      <c r="P190" s="25"/>
    </row>
    <row r="191" spans="1:16" ht="16.5" thickBot="1">
      <c r="A191" s="196"/>
      <c r="B191" s="25"/>
      <c r="C191" s="197"/>
      <c r="D191" s="202"/>
      <c r="E191" s="25"/>
      <c r="F191" s="203"/>
      <c r="G191" s="25"/>
      <c r="H191" s="25"/>
      <c r="I191" s="25"/>
      <c r="K191" s="25"/>
      <c r="L191" s="25"/>
      <c r="M191" s="25"/>
      <c r="N191" s="25"/>
      <c r="O191" s="25"/>
      <c r="P191" s="25"/>
    </row>
    <row r="192" spans="1:16" ht="16.5" thickBot="1">
      <c r="A192" s="196"/>
      <c r="B192" s="25"/>
      <c r="C192" s="197"/>
      <c r="D192" s="202"/>
      <c r="E192" s="25"/>
      <c r="F192" s="203"/>
      <c r="G192" s="25"/>
      <c r="H192" s="25"/>
      <c r="I192" s="25"/>
      <c r="K192" s="25"/>
      <c r="L192" s="25"/>
      <c r="M192" s="25"/>
      <c r="N192" s="25"/>
      <c r="O192" s="25"/>
      <c r="P192" s="25"/>
    </row>
    <row r="193" spans="1:16" ht="16.5" thickBot="1">
      <c r="A193" s="196"/>
      <c r="B193" s="25"/>
      <c r="C193" s="197"/>
      <c r="D193" s="202"/>
      <c r="E193" s="25"/>
      <c r="F193" s="203"/>
      <c r="G193" s="25"/>
      <c r="H193" s="25"/>
      <c r="I193" s="25"/>
      <c r="K193" s="25"/>
      <c r="L193" s="25"/>
      <c r="M193" s="25"/>
      <c r="N193" s="25"/>
      <c r="O193" s="25"/>
      <c r="P193" s="25"/>
    </row>
    <row r="194" spans="1:16" ht="16.5" thickBot="1">
      <c r="A194" s="196"/>
      <c r="B194" s="25"/>
      <c r="C194" s="197"/>
      <c r="D194" s="202"/>
      <c r="E194" s="25"/>
      <c r="F194" s="203"/>
      <c r="G194" s="25"/>
      <c r="H194" s="25"/>
      <c r="I194" s="25"/>
      <c r="K194" s="25"/>
      <c r="L194" s="25"/>
      <c r="M194" s="25"/>
      <c r="N194" s="25"/>
      <c r="O194" s="25"/>
      <c r="P194" s="25"/>
    </row>
    <row r="195" spans="1:16" ht="16.5" thickBot="1">
      <c r="A195" s="196"/>
      <c r="B195" s="25"/>
      <c r="C195" s="197"/>
      <c r="D195" s="202"/>
      <c r="E195" s="25"/>
      <c r="F195" s="203"/>
      <c r="G195" s="25"/>
      <c r="H195" s="25"/>
      <c r="I195" s="25"/>
      <c r="K195" s="25"/>
      <c r="L195" s="25"/>
      <c r="M195" s="25"/>
      <c r="N195" s="25"/>
      <c r="O195" s="25"/>
      <c r="P195" s="25"/>
    </row>
    <row r="196" spans="1:16" ht="16.5" thickBot="1">
      <c r="A196" s="196"/>
      <c r="B196" s="25"/>
      <c r="C196" s="197"/>
      <c r="D196" s="202"/>
      <c r="E196" s="25"/>
      <c r="F196" s="203"/>
      <c r="G196" s="25"/>
      <c r="H196" s="25"/>
      <c r="I196" s="25"/>
      <c r="K196" s="25"/>
      <c r="L196" s="25"/>
      <c r="M196" s="25"/>
      <c r="N196" s="25"/>
      <c r="O196" s="25"/>
      <c r="P196" s="25"/>
    </row>
    <row r="197" spans="1:16" ht="16.5" thickBot="1">
      <c r="A197" s="196"/>
      <c r="B197" s="25"/>
      <c r="C197" s="197"/>
      <c r="D197" s="202"/>
      <c r="E197" s="25"/>
      <c r="F197" s="203"/>
      <c r="G197" s="25"/>
      <c r="H197" s="25"/>
      <c r="I197" s="25"/>
      <c r="K197" s="25"/>
      <c r="L197" s="25"/>
      <c r="M197" s="25"/>
      <c r="N197" s="25"/>
      <c r="O197" s="25"/>
      <c r="P197" s="25"/>
    </row>
    <row r="198" spans="1:16" ht="16.5" thickBot="1">
      <c r="A198" s="196"/>
      <c r="B198" s="25"/>
      <c r="C198" s="197"/>
      <c r="D198" s="202"/>
      <c r="E198" s="25"/>
      <c r="F198" s="203"/>
      <c r="G198" s="25"/>
      <c r="H198" s="25"/>
      <c r="I198" s="25"/>
      <c r="K198" s="25"/>
      <c r="L198" s="25"/>
      <c r="M198" s="25"/>
      <c r="N198" s="25"/>
      <c r="O198" s="25"/>
      <c r="P198" s="25"/>
    </row>
    <row r="199" spans="1:16" ht="16.5" thickBot="1">
      <c r="A199" s="196"/>
      <c r="B199" s="25"/>
      <c r="C199" s="197"/>
      <c r="D199" s="202"/>
      <c r="E199" s="25"/>
      <c r="F199" s="203"/>
      <c r="G199" s="25"/>
      <c r="H199" s="25"/>
      <c r="I199" s="25"/>
      <c r="K199" s="25"/>
      <c r="L199" s="25"/>
      <c r="M199" s="25"/>
      <c r="N199" s="25"/>
      <c r="O199" s="25"/>
      <c r="P199" s="25"/>
    </row>
    <row r="200" spans="1:16" ht="16.5" thickBot="1">
      <c r="A200" s="196"/>
      <c r="B200" s="25"/>
      <c r="C200" s="197"/>
      <c r="D200" s="202"/>
      <c r="E200" s="25"/>
      <c r="F200" s="203"/>
      <c r="G200" s="25"/>
      <c r="H200" s="25"/>
      <c r="I200" s="25"/>
      <c r="K200" s="25"/>
      <c r="L200" s="25"/>
      <c r="M200" s="25"/>
      <c r="N200" s="25"/>
      <c r="O200" s="25"/>
      <c r="P200" s="25"/>
    </row>
    <row r="201" spans="1:16" ht="16.5" thickBot="1">
      <c r="A201" s="196"/>
      <c r="B201" s="25"/>
      <c r="C201" s="197"/>
      <c r="D201" s="202"/>
      <c r="E201" s="25"/>
      <c r="F201" s="203"/>
      <c r="G201" s="25"/>
      <c r="H201" s="25"/>
      <c r="I201" s="25"/>
      <c r="K201" s="25"/>
      <c r="L201" s="25"/>
      <c r="M201" s="25"/>
      <c r="N201" s="25"/>
      <c r="O201" s="25"/>
      <c r="P201" s="25"/>
    </row>
    <row r="202" spans="1:16" ht="16.5" thickBot="1">
      <c r="A202" s="196"/>
      <c r="B202" s="25"/>
      <c r="C202" s="197"/>
      <c r="D202" s="202"/>
      <c r="E202" s="25"/>
      <c r="F202" s="203"/>
      <c r="G202" s="25"/>
      <c r="H202" s="25"/>
      <c r="I202" s="25"/>
      <c r="K202" s="25"/>
      <c r="L202" s="25"/>
      <c r="M202" s="25"/>
      <c r="N202" s="25"/>
      <c r="O202" s="25"/>
      <c r="P202" s="25"/>
    </row>
    <row r="203" spans="1:16" ht="16.5" thickBot="1">
      <c r="A203" s="196"/>
      <c r="B203" s="25"/>
      <c r="C203" s="197"/>
      <c r="D203" s="202"/>
      <c r="E203" s="25"/>
      <c r="F203" s="203"/>
      <c r="G203" s="25"/>
      <c r="H203" s="25"/>
      <c r="I203" s="25"/>
      <c r="K203" s="25"/>
      <c r="L203" s="25"/>
      <c r="M203" s="25"/>
      <c r="N203" s="25"/>
      <c r="O203" s="25"/>
      <c r="P203" s="25"/>
    </row>
    <row r="204" spans="1:16" ht="16.5" thickBot="1">
      <c r="A204" s="196"/>
      <c r="B204" s="25"/>
      <c r="C204" s="197"/>
      <c r="D204" s="202"/>
      <c r="E204" s="25"/>
      <c r="F204" s="203"/>
      <c r="G204" s="25"/>
      <c r="H204" s="25"/>
      <c r="I204" s="25"/>
      <c r="K204" s="25"/>
      <c r="L204" s="25"/>
      <c r="M204" s="25"/>
      <c r="N204" s="25"/>
      <c r="O204" s="25"/>
      <c r="P204" s="25"/>
    </row>
    <row r="205" spans="1:16" ht="16.5" thickBot="1">
      <c r="A205" s="196"/>
      <c r="B205" s="25"/>
      <c r="C205" s="197"/>
      <c r="D205" s="202"/>
      <c r="E205" s="25"/>
      <c r="F205" s="203"/>
      <c r="G205" s="25"/>
      <c r="H205" s="25"/>
      <c r="I205" s="25"/>
      <c r="K205" s="25"/>
      <c r="L205" s="25"/>
      <c r="M205" s="25"/>
      <c r="N205" s="25"/>
      <c r="O205" s="25"/>
      <c r="P205" s="25"/>
    </row>
    <row r="206" spans="1:16" ht="16.5" thickBot="1">
      <c r="A206" s="196"/>
      <c r="B206" s="25"/>
      <c r="C206" s="197"/>
      <c r="D206" s="202"/>
      <c r="E206" s="25"/>
      <c r="F206" s="203"/>
      <c r="G206" s="25"/>
      <c r="H206" s="25"/>
      <c r="I206" s="25"/>
      <c r="K206" s="25"/>
      <c r="L206" s="25"/>
      <c r="M206" s="25"/>
      <c r="N206" s="25"/>
      <c r="O206" s="25"/>
      <c r="P206" s="25"/>
    </row>
    <row r="207" spans="1:16" ht="16.5" thickBot="1">
      <c r="A207" s="196"/>
      <c r="B207" s="25"/>
      <c r="C207" s="197"/>
      <c r="D207" s="202"/>
      <c r="E207" s="25"/>
      <c r="F207" s="203"/>
      <c r="G207" s="25"/>
      <c r="H207" s="25"/>
      <c r="I207" s="25"/>
      <c r="K207" s="25"/>
      <c r="L207" s="25"/>
      <c r="M207" s="25"/>
      <c r="N207" s="25"/>
      <c r="O207" s="25"/>
      <c r="P207" s="25"/>
    </row>
    <row r="208" spans="1:16" ht="16.5" thickBot="1">
      <c r="A208" s="196"/>
      <c r="B208" s="25"/>
      <c r="C208" s="197"/>
      <c r="D208" s="202"/>
      <c r="E208" s="25"/>
      <c r="F208" s="203"/>
      <c r="G208" s="25"/>
      <c r="H208" s="25"/>
      <c r="I208" s="25"/>
      <c r="K208" s="25"/>
      <c r="L208" s="25"/>
      <c r="M208" s="25"/>
      <c r="N208" s="25"/>
      <c r="O208" s="25"/>
      <c r="P208" s="25"/>
    </row>
    <row r="209" spans="1:16" ht="16.5" thickBot="1">
      <c r="A209" s="196"/>
      <c r="B209" s="25"/>
      <c r="C209" s="197"/>
      <c r="D209" s="202"/>
      <c r="E209" s="25"/>
      <c r="F209" s="203"/>
      <c r="G209" s="25"/>
      <c r="H209" s="25"/>
      <c r="I209" s="25"/>
      <c r="K209" s="25"/>
      <c r="L209" s="25"/>
      <c r="M209" s="25"/>
      <c r="N209" s="25"/>
      <c r="O209" s="25"/>
      <c r="P209" s="25"/>
    </row>
    <row r="210" spans="1:16" ht="16.5" thickBot="1">
      <c r="A210" s="196"/>
      <c r="B210" s="25"/>
      <c r="C210" s="197"/>
      <c r="D210" s="202"/>
      <c r="E210" s="25"/>
      <c r="F210" s="203"/>
      <c r="G210" s="25"/>
      <c r="H210" s="25"/>
      <c r="I210" s="25"/>
      <c r="K210" s="25"/>
      <c r="L210" s="25"/>
      <c r="M210" s="25"/>
      <c r="N210" s="25"/>
      <c r="O210" s="25"/>
      <c r="P210" s="25"/>
    </row>
    <row r="211" spans="1:16" ht="16.5" thickBot="1">
      <c r="A211" s="196"/>
      <c r="B211" s="25"/>
      <c r="C211" s="197"/>
      <c r="D211" s="202"/>
      <c r="E211" s="25"/>
      <c r="F211" s="203"/>
      <c r="G211" s="25"/>
      <c r="H211" s="25"/>
      <c r="I211" s="25"/>
      <c r="K211" s="25"/>
      <c r="L211" s="25"/>
      <c r="M211" s="25"/>
      <c r="N211" s="25"/>
      <c r="O211" s="25"/>
      <c r="P211" s="25"/>
    </row>
    <row r="212" spans="1:16" ht="16.5" thickBot="1">
      <c r="A212" s="196"/>
      <c r="B212" s="25"/>
      <c r="C212" s="197"/>
      <c r="D212" s="202"/>
      <c r="E212" s="25"/>
      <c r="F212" s="203"/>
      <c r="G212" s="25"/>
      <c r="H212" s="25"/>
      <c r="I212" s="25"/>
      <c r="K212" s="25"/>
      <c r="L212" s="25"/>
      <c r="M212" s="25"/>
      <c r="N212" s="25"/>
      <c r="O212" s="25"/>
      <c r="P212" s="25"/>
    </row>
    <row r="213" spans="1:16" ht="16.5" thickBot="1">
      <c r="A213" s="196"/>
      <c r="B213" s="25"/>
      <c r="C213" s="197"/>
      <c r="D213" s="202"/>
      <c r="E213" s="25"/>
      <c r="F213" s="203"/>
      <c r="G213" s="25"/>
      <c r="H213" s="25"/>
      <c r="I213" s="25"/>
      <c r="K213" s="25"/>
      <c r="L213" s="25"/>
      <c r="M213" s="25"/>
      <c r="N213" s="25"/>
      <c r="O213" s="25"/>
      <c r="P213" s="25"/>
    </row>
    <row r="214" spans="1:16" ht="16.5" thickBot="1">
      <c r="A214" s="196"/>
      <c r="B214" s="25"/>
      <c r="C214" s="197"/>
      <c r="D214" s="202"/>
      <c r="E214" s="25"/>
      <c r="F214" s="203"/>
      <c r="G214" s="25"/>
      <c r="H214" s="25"/>
      <c r="I214" s="25"/>
      <c r="K214" s="25"/>
      <c r="L214" s="25"/>
      <c r="M214" s="25"/>
      <c r="N214" s="25"/>
      <c r="O214" s="25"/>
      <c r="P214" s="25"/>
    </row>
    <row r="215" spans="1:16" ht="16.5" thickBot="1">
      <c r="A215" s="196"/>
      <c r="B215" s="25"/>
      <c r="C215" s="197"/>
      <c r="D215" s="202"/>
      <c r="E215" s="25"/>
      <c r="F215" s="203"/>
      <c r="G215" s="25"/>
      <c r="H215" s="25"/>
      <c r="I215" s="25"/>
      <c r="K215" s="25"/>
      <c r="L215" s="25"/>
      <c r="M215" s="25"/>
      <c r="N215" s="25"/>
      <c r="O215" s="25"/>
      <c r="P215" s="25"/>
    </row>
    <row r="216" spans="1:16" ht="16.5" thickBot="1">
      <c r="A216" s="196"/>
      <c r="B216" s="25"/>
      <c r="C216" s="197"/>
      <c r="D216" s="202"/>
      <c r="E216" s="25"/>
      <c r="F216" s="203"/>
      <c r="G216" s="25"/>
      <c r="H216" s="25"/>
      <c r="I216" s="25"/>
      <c r="K216" s="25"/>
      <c r="L216" s="25"/>
      <c r="M216" s="25"/>
      <c r="N216" s="25"/>
      <c r="O216" s="25"/>
      <c r="P216" s="25"/>
    </row>
    <row r="217" spans="1:16" ht="16.5" thickBot="1">
      <c r="A217" s="196"/>
      <c r="B217" s="25"/>
      <c r="C217" s="197"/>
      <c r="D217" s="202"/>
      <c r="E217" s="25"/>
      <c r="F217" s="203"/>
      <c r="G217" s="25"/>
      <c r="H217" s="25"/>
      <c r="I217" s="25"/>
      <c r="K217" s="25"/>
      <c r="L217" s="25"/>
      <c r="M217" s="25"/>
      <c r="N217" s="25"/>
      <c r="O217" s="25"/>
      <c r="P217" s="25"/>
    </row>
    <row r="218" spans="1:16" ht="16.5" thickBot="1">
      <c r="A218" s="196"/>
      <c r="B218" s="25"/>
      <c r="C218" s="197"/>
      <c r="D218" s="202"/>
      <c r="E218" s="25"/>
      <c r="F218" s="203"/>
      <c r="G218" s="25"/>
      <c r="H218" s="25"/>
      <c r="I218" s="25"/>
      <c r="K218" s="25"/>
      <c r="L218" s="25"/>
      <c r="M218" s="25"/>
      <c r="N218" s="25"/>
      <c r="O218" s="25"/>
      <c r="P218" s="25"/>
    </row>
    <row r="219" spans="1:16" ht="16.5" thickBot="1">
      <c r="A219" s="196"/>
      <c r="B219" s="25"/>
      <c r="C219" s="197"/>
      <c r="D219" s="202"/>
      <c r="E219" s="25"/>
      <c r="F219" s="203"/>
      <c r="G219" s="25"/>
      <c r="H219" s="25"/>
      <c r="I219" s="25"/>
      <c r="K219" s="25"/>
      <c r="L219" s="25"/>
      <c r="M219" s="25"/>
      <c r="N219" s="25"/>
      <c r="O219" s="25"/>
      <c r="P219" s="25"/>
    </row>
    <row r="220" spans="1:16" ht="16.5" thickBot="1">
      <c r="A220" s="196"/>
      <c r="B220" s="25"/>
      <c r="C220" s="197"/>
      <c r="D220" s="202"/>
      <c r="E220" s="25"/>
      <c r="F220" s="203"/>
      <c r="G220" s="25"/>
      <c r="H220" s="25"/>
      <c r="I220" s="25"/>
      <c r="K220" s="25"/>
      <c r="L220" s="25"/>
      <c r="M220" s="25"/>
      <c r="N220" s="25"/>
      <c r="O220" s="25"/>
      <c r="P220" s="25"/>
    </row>
    <row r="221" spans="1:16" ht="16.5" thickBot="1">
      <c r="A221" s="196"/>
      <c r="B221" s="25"/>
      <c r="C221" s="197"/>
      <c r="D221" s="202"/>
      <c r="E221" s="25"/>
      <c r="F221" s="203"/>
      <c r="G221" s="25"/>
      <c r="H221" s="25"/>
      <c r="I221" s="25"/>
      <c r="K221" s="25"/>
      <c r="L221" s="25"/>
      <c r="M221" s="25"/>
      <c r="N221" s="25"/>
      <c r="O221" s="25"/>
      <c r="P221" s="25"/>
    </row>
    <row r="222" spans="1:16" ht="16.5" thickBot="1">
      <c r="A222" s="196"/>
      <c r="B222" s="25"/>
      <c r="C222" s="197"/>
      <c r="D222" s="202"/>
      <c r="E222" s="25"/>
      <c r="F222" s="203"/>
      <c r="G222" s="25"/>
      <c r="H222" s="25"/>
      <c r="I222" s="25"/>
      <c r="K222" s="25"/>
      <c r="L222" s="25"/>
      <c r="M222" s="25"/>
      <c r="N222" s="25"/>
      <c r="O222" s="25"/>
      <c r="P222" s="25"/>
    </row>
    <row r="223" spans="1:16" ht="16.5" thickBot="1">
      <c r="A223" s="196"/>
      <c r="B223" s="25"/>
      <c r="C223" s="197"/>
      <c r="D223" s="202"/>
      <c r="E223" s="25"/>
      <c r="F223" s="203"/>
      <c r="G223" s="25"/>
      <c r="H223" s="25"/>
      <c r="I223" s="25"/>
      <c r="K223" s="25"/>
      <c r="L223" s="25"/>
      <c r="M223" s="25"/>
      <c r="N223" s="25"/>
      <c r="O223" s="25"/>
      <c r="P223" s="25"/>
    </row>
    <row r="224" spans="1:16" ht="16.5" thickBot="1">
      <c r="A224" s="196"/>
      <c r="B224" s="25"/>
      <c r="C224" s="197"/>
      <c r="D224" s="202"/>
      <c r="E224" s="25"/>
      <c r="F224" s="203"/>
      <c r="G224" s="25"/>
      <c r="H224" s="25"/>
      <c r="I224" s="25"/>
      <c r="K224" s="25"/>
      <c r="L224" s="25"/>
      <c r="M224" s="25"/>
      <c r="N224" s="25"/>
      <c r="O224" s="25"/>
      <c r="P224" s="25"/>
    </row>
    <row r="225" spans="1:16" ht="16.5" thickBot="1">
      <c r="A225" s="196"/>
      <c r="B225" s="25"/>
      <c r="C225" s="197"/>
      <c r="D225" s="202"/>
      <c r="E225" s="25"/>
      <c r="F225" s="203"/>
      <c r="G225" s="25"/>
      <c r="H225" s="25"/>
      <c r="I225" s="25"/>
      <c r="K225" s="25"/>
      <c r="L225" s="25"/>
      <c r="M225" s="25"/>
      <c r="N225" s="25"/>
      <c r="O225" s="25"/>
      <c r="P225" s="25"/>
    </row>
    <row r="226" spans="1:16" ht="16.5" thickBot="1">
      <c r="A226" s="196"/>
      <c r="B226" s="25"/>
      <c r="C226" s="197"/>
      <c r="D226" s="202"/>
      <c r="E226" s="25"/>
      <c r="F226" s="203"/>
      <c r="G226" s="25"/>
      <c r="H226" s="25"/>
      <c r="I226" s="25"/>
      <c r="K226" s="25"/>
      <c r="L226" s="25"/>
      <c r="M226" s="25"/>
      <c r="N226" s="25"/>
      <c r="O226" s="25"/>
      <c r="P226" s="25"/>
    </row>
    <row r="227" spans="1:16" ht="16.5" thickBot="1">
      <c r="A227" s="196"/>
      <c r="B227" s="25"/>
      <c r="C227" s="197"/>
      <c r="D227" s="202"/>
      <c r="E227" s="25"/>
      <c r="F227" s="203"/>
      <c r="G227" s="25"/>
      <c r="H227" s="25"/>
      <c r="I227" s="25"/>
      <c r="K227" s="25"/>
      <c r="L227" s="25"/>
      <c r="M227" s="25"/>
      <c r="N227" s="25"/>
      <c r="O227" s="25"/>
      <c r="P227" s="25"/>
    </row>
    <row r="228" spans="1:16" ht="16.5" thickBot="1">
      <c r="A228" s="196"/>
      <c r="B228" s="25"/>
      <c r="C228" s="197"/>
      <c r="D228" s="202"/>
      <c r="E228" s="25"/>
      <c r="F228" s="203"/>
      <c r="G228" s="25"/>
      <c r="H228" s="25"/>
      <c r="I228" s="25"/>
      <c r="K228" s="25"/>
      <c r="L228" s="25"/>
      <c r="M228" s="25"/>
      <c r="N228" s="25"/>
      <c r="O228" s="25"/>
      <c r="P228" s="25"/>
    </row>
    <row r="229" spans="1:16" ht="16.5" thickBot="1">
      <c r="A229" s="196"/>
      <c r="B229" s="25"/>
      <c r="C229" s="197"/>
      <c r="D229" s="202"/>
      <c r="E229" s="25"/>
      <c r="F229" s="203"/>
      <c r="G229" s="25"/>
      <c r="H229" s="25"/>
      <c r="I229" s="25"/>
      <c r="K229" s="25"/>
      <c r="L229" s="25"/>
      <c r="M229" s="25"/>
      <c r="N229" s="25"/>
      <c r="O229" s="25"/>
      <c r="P229" s="25"/>
    </row>
    <row r="230" spans="1:16" ht="16.5" thickBot="1">
      <c r="A230" s="196"/>
      <c r="B230" s="25"/>
      <c r="C230" s="197"/>
      <c r="D230" s="202"/>
      <c r="E230" s="25"/>
      <c r="F230" s="203"/>
      <c r="G230" s="25"/>
      <c r="H230" s="25"/>
      <c r="I230" s="25"/>
      <c r="K230" s="25"/>
      <c r="L230" s="25"/>
      <c r="M230" s="25"/>
      <c r="N230" s="25"/>
      <c r="O230" s="25"/>
      <c r="P230" s="25"/>
    </row>
    <row r="231" spans="1:16" ht="16.5" thickBot="1">
      <c r="A231" s="196"/>
      <c r="B231" s="25"/>
      <c r="C231" s="197"/>
      <c r="D231" s="202"/>
      <c r="E231" s="25"/>
      <c r="F231" s="203"/>
      <c r="G231" s="25"/>
      <c r="H231" s="25"/>
      <c r="I231" s="25"/>
      <c r="K231" s="25"/>
      <c r="L231" s="25"/>
      <c r="M231" s="25"/>
      <c r="N231" s="25"/>
      <c r="O231" s="25"/>
      <c r="P231" s="25"/>
    </row>
    <row r="232" spans="1:16" ht="16.5" thickBot="1">
      <c r="A232" s="196"/>
      <c r="B232" s="25"/>
      <c r="C232" s="197"/>
      <c r="D232" s="202"/>
      <c r="E232" s="25"/>
      <c r="F232" s="203"/>
      <c r="G232" s="25"/>
      <c r="H232" s="25"/>
      <c r="I232" s="25"/>
      <c r="K232" s="25"/>
      <c r="L232" s="25"/>
      <c r="M232" s="25"/>
      <c r="N232" s="25"/>
      <c r="O232" s="25"/>
      <c r="P232" s="25"/>
    </row>
    <row r="233" spans="1:16" ht="16.5" thickBot="1">
      <c r="A233" s="196"/>
      <c r="B233" s="25"/>
      <c r="C233" s="197"/>
      <c r="D233" s="202"/>
      <c r="E233" s="25"/>
      <c r="F233" s="203"/>
      <c r="G233" s="25"/>
      <c r="H233" s="25"/>
      <c r="I233" s="25"/>
      <c r="K233" s="25"/>
      <c r="L233" s="25"/>
      <c r="M233" s="25"/>
      <c r="N233" s="25"/>
      <c r="O233" s="25"/>
      <c r="P233" s="25"/>
    </row>
    <row r="234" spans="1:16" ht="16.5" thickBot="1">
      <c r="A234" s="196"/>
      <c r="B234" s="25"/>
      <c r="C234" s="197"/>
      <c r="D234" s="202"/>
      <c r="E234" s="25"/>
      <c r="F234" s="203"/>
      <c r="G234" s="25"/>
      <c r="H234" s="25"/>
      <c r="I234" s="25"/>
      <c r="K234" s="25"/>
      <c r="L234" s="25"/>
      <c r="M234" s="25"/>
      <c r="N234" s="25"/>
      <c r="O234" s="25"/>
      <c r="P234" s="25"/>
    </row>
    <row r="235" spans="1:16" ht="16.5" thickBot="1">
      <c r="A235" s="196"/>
      <c r="B235" s="25"/>
      <c r="C235" s="197"/>
      <c r="D235" s="202"/>
      <c r="E235" s="25"/>
      <c r="F235" s="203"/>
      <c r="G235" s="25"/>
      <c r="H235" s="25"/>
      <c r="I235" s="25"/>
      <c r="K235" s="25"/>
      <c r="L235" s="25"/>
      <c r="M235" s="25"/>
      <c r="N235" s="25"/>
      <c r="O235" s="25"/>
      <c r="P235" s="25"/>
    </row>
    <row r="236" spans="1:16" ht="16.5" thickBot="1">
      <c r="A236" s="196"/>
      <c r="B236" s="25"/>
      <c r="C236" s="197"/>
      <c r="D236" s="202"/>
      <c r="E236" s="25"/>
      <c r="F236" s="203"/>
      <c r="G236" s="25"/>
      <c r="H236" s="25"/>
      <c r="I236" s="25"/>
      <c r="K236" s="25"/>
      <c r="L236" s="25"/>
      <c r="M236" s="25"/>
      <c r="N236" s="25"/>
      <c r="O236" s="25"/>
      <c r="P236" s="25"/>
    </row>
    <row r="237" spans="1:16" ht="16.5" thickBot="1">
      <c r="A237" s="196"/>
      <c r="B237" s="25"/>
      <c r="C237" s="197"/>
      <c r="D237" s="202"/>
      <c r="E237" s="25"/>
      <c r="F237" s="203"/>
      <c r="G237" s="25"/>
      <c r="H237" s="25"/>
      <c r="I237" s="25"/>
      <c r="K237" s="25"/>
      <c r="L237" s="25"/>
      <c r="M237" s="25"/>
      <c r="N237" s="25"/>
      <c r="O237" s="25"/>
      <c r="P237" s="25"/>
    </row>
    <row r="238" spans="1:16" ht="16.5" thickBot="1">
      <c r="A238" s="196"/>
      <c r="B238" s="25"/>
      <c r="C238" s="197"/>
      <c r="D238" s="202"/>
      <c r="E238" s="25"/>
      <c r="F238" s="203"/>
      <c r="G238" s="25"/>
      <c r="H238" s="25"/>
      <c r="I238" s="25"/>
      <c r="K238" s="25"/>
      <c r="L238" s="25"/>
      <c r="M238" s="25"/>
      <c r="N238" s="25"/>
      <c r="O238" s="25"/>
      <c r="P238" s="25"/>
    </row>
    <row r="239" spans="1:16" ht="16.5" thickBot="1">
      <c r="A239" s="196"/>
      <c r="B239" s="25"/>
      <c r="C239" s="197"/>
      <c r="D239" s="202"/>
      <c r="E239" s="25"/>
      <c r="F239" s="203"/>
      <c r="G239" s="25"/>
      <c r="H239" s="25"/>
      <c r="I239" s="25"/>
      <c r="K239" s="25"/>
      <c r="L239" s="25"/>
      <c r="M239" s="25"/>
      <c r="N239" s="25"/>
      <c r="O239" s="25"/>
      <c r="P239" s="25"/>
    </row>
    <row r="240" spans="1:16" ht="16.5" thickBot="1">
      <c r="A240" s="196"/>
      <c r="B240" s="25"/>
      <c r="C240" s="197"/>
      <c r="D240" s="202"/>
      <c r="E240" s="25"/>
      <c r="F240" s="203"/>
      <c r="G240" s="25"/>
      <c r="H240" s="25"/>
      <c r="I240" s="25"/>
      <c r="K240" s="25"/>
      <c r="L240" s="25"/>
      <c r="M240" s="25"/>
      <c r="N240" s="25"/>
      <c r="O240" s="25"/>
      <c r="P240" s="25"/>
    </row>
    <row r="241" spans="1:16" ht="16.5" thickBot="1">
      <c r="A241" s="196"/>
      <c r="B241" s="25"/>
      <c r="C241" s="197"/>
      <c r="D241" s="202"/>
      <c r="E241" s="25"/>
      <c r="F241" s="203"/>
      <c r="G241" s="25"/>
      <c r="H241" s="25"/>
      <c r="I241" s="25"/>
      <c r="K241" s="25"/>
      <c r="L241" s="25"/>
      <c r="M241" s="25"/>
      <c r="N241" s="25"/>
      <c r="O241" s="25"/>
      <c r="P241" s="25"/>
    </row>
    <row r="242" spans="1:16" ht="16.5" thickBot="1">
      <c r="A242" s="196"/>
      <c r="B242" s="25"/>
      <c r="C242" s="197"/>
      <c r="D242" s="202"/>
      <c r="E242" s="25"/>
      <c r="F242" s="203"/>
      <c r="G242" s="25"/>
      <c r="H242" s="25"/>
      <c r="I242" s="25"/>
      <c r="K242" s="25"/>
      <c r="L242" s="25"/>
      <c r="M242" s="25"/>
      <c r="N242" s="25"/>
      <c r="O242" s="25"/>
      <c r="P242" s="25"/>
    </row>
    <row r="243" spans="1:16" ht="16.5" thickBot="1">
      <c r="A243" s="196"/>
      <c r="B243" s="25"/>
      <c r="C243" s="197"/>
      <c r="D243" s="202"/>
      <c r="E243" s="25"/>
      <c r="F243" s="203"/>
      <c r="G243" s="25"/>
      <c r="H243" s="25"/>
      <c r="I243" s="25"/>
      <c r="K243" s="25"/>
      <c r="L243" s="25"/>
      <c r="M243" s="25"/>
      <c r="N243" s="25"/>
      <c r="O243" s="25"/>
      <c r="P243" s="25"/>
    </row>
    <row r="244" spans="1:16" ht="16.5" thickBot="1">
      <c r="A244" s="196"/>
      <c r="B244" s="25"/>
      <c r="C244" s="197"/>
      <c r="D244" s="202"/>
      <c r="E244" s="25"/>
      <c r="F244" s="203"/>
      <c r="G244" s="25"/>
      <c r="H244" s="25"/>
      <c r="I244" s="25"/>
      <c r="K244" s="25"/>
      <c r="L244" s="25"/>
      <c r="M244" s="25"/>
      <c r="N244" s="25"/>
      <c r="O244" s="25"/>
      <c r="P244" s="25"/>
    </row>
    <row r="245" spans="1:16" ht="16.5" thickBot="1">
      <c r="A245" s="196"/>
      <c r="B245" s="25"/>
      <c r="C245" s="197"/>
      <c r="D245" s="202"/>
      <c r="E245" s="25"/>
      <c r="F245" s="203"/>
      <c r="G245" s="25"/>
      <c r="H245" s="25"/>
      <c r="I245" s="25"/>
      <c r="K245" s="25"/>
      <c r="L245" s="25"/>
      <c r="M245" s="25"/>
      <c r="N245" s="25"/>
      <c r="O245" s="25"/>
      <c r="P245" s="25"/>
    </row>
    <row r="246" spans="1:16" ht="16.5" thickBot="1">
      <c r="A246" s="196"/>
      <c r="B246" s="25"/>
      <c r="C246" s="197"/>
      <c r="D246" s="202"/>
      <c r="E246" s="25"/>
      <c r="F246" s="203"/>
      <c r="G246" s="25"/>
      <c r="H246" s="25"/>
      <c r="I246" s="25"/>
      <c r="K246" s="25"/>
      <c r="L246" s="25"/>
      <c r="M246" s="25"/>
      <c r="N246" s="25"/>
      <c r="O246" s="25"/>
      <c r="P246" s="25"/>
    </row>
    <row r="247" spans="1:16" ht="16.5" thickBot="1">
      <c r="A247" s="196"/>
      <c r="B247" s="25"/>
      <c r="C247" s="197"/>
      <c r="D247" s="202"/>
      <c r="E247" s="25"/>
      <c r="F247" s="203"/>
      <c r="G247" s="25"/>
      <c r="H247" s="25"/>
      <c r="I247" s="25"/>
      <c r="K247" s="25"/>
      <c r="L247" s="25"/>
      <c r="M247" s="25"/>
      <c r="N247" s="25"/>
      <c r="O247" s="25"/>
      <c r="P247" s="25"/>
    </row>
    <row r="248" spans="1:16" ht="16.5" thickBot="1">
      <c r="A248" s="196"/>
      <c r="B248" s="25"/>
      <c r="C248" s="197"/>
      <c r="D248" s="202"/>
      <c r="E248" s="25"/>
      <c r="F248" s="203"/>
      <c r="G248" s="25"/>
      <c r="H248" s="25"/>
      <c r="I248" s="25"/>
      <c r="K248" s="25"/>
      <c r="L248" s="25"/>
      <c r="M248" s="25"/>
      <c r="N248" s="25"/>
      <c r="O248" s="25"/>
      <c r="P248" s="25"/>
    </row>
    <row r="249" spans="1:16" ht="16.5" thickBot="1">
      <c r="A249" s="196"/>
      <c r="B249" s="25"/>
      <c r="C249" s="197"/>
      <c r="D249" s="202"/>
      <c r="E249" s="25"/>
      <c r="F249" s="203"/>
      <c r="G249" s="25"/>
      <c r="H249" s="25"/>
      <c r="I249" s="25"/>
      <c r="K249" s="25"/>
      <c r="L249" s="25"/>
      <c r="M249" s="25"/>
      <c r="N249" s="25"/>
      <c r="O249" s="25"/>
      <c r="P249" s="25"/>
    </row>
    <row r="250" spans="1:16" ht="16.5" thickBot="1">
      <c r="A250" s="196"/>
      <c r="B250" s="25"/>
      <c r="C250" s="197"/>
      <c r="D250" s="202"/>
      <c r="E250" s="25"/>
      <c r="F250" s="203"/>
      <c r="G250" s="25"/>
      <c r="H250" s="25"/>
      <c r="I250" s="25"/>
      <c r="K250" s="25"/>
      <c r="L250" s="25"/>
      <c r="M250" s="25"/>
      <c r="N250" s="25"/>
      <c r="O250" s="25"/>
      <c r="P250" s="25"/>
    </row>
    <row r="251" spans="1:16" ht="16.5" thickBot="1">
      <c r="A251" s="196"/>
      <c r="B251" s="25"/>
      <c r="C251" s="197"/>
      <c r="D251" s="202"/>
      <c r="E251" s="25"/>
      <c r="F251" s="203"/>
      <c r="G251" s="25"/>
      <c r="H251" s="25"/>
      <c r="I251" s="25"/>
      <c r="K251" s="25"/>
      <c r="L251" s="25"/>
      <c r="M251" s="25"/>
      <c r="N251" s="25"/>
      <c r="O251" s="25"/>
      <c r="P251" s="25"/>
    </row>
    <row r="252" spans="1:16" ht="16.5" thickBot="1">
      <c r="A252" s="196"/>
      <c r="B252" s="25"/>
      <c r="C252" s="197"/>
      <c r="D252" s="202"/>
      <c r="E252" s="25"/>
      <c r="F252" s="203"/>
      <c r="G252" s="25"/>
      <c r="H252" s="25"/>
      <c r="I252" s="25"/>
      <c r="K252" s="25"/>
      <c r="L252" s="25"/>
      <c r="M252" s="25"/>
      <c r="N252" s="25"/>
      <c r="O252" s="25"/>
      <c r="P252" s="25"/>
    </row>
    <row r="253" spans="1:16" ht="16.5" thickBot="1">
      <c r="A253" s="196"/>
      <c r="B253" s="25"/>
      <c r="C253" s="197"/>
      <c r="D253" s="202"/>
      <c r="E253" s="25"/>
      <c r="F253" s="203"/>
      <c r="G253" s="25"/>
      <c r="H253" s="25"/>
      <c r="I253" s="25"/>
      <c r="K253" s="25"/>
      <c r="L253" s="25"/>
      <c r="M253" s="25"/>
      <c r="N253" s="25"/>
      <c r="O253" s="25"/>
      <c r="P253" s="25"/>
    </row>
    <row r="254" spans="1:16" ht="16.5" thickBot="1">
      <c r="A254" s="196"/>
      <c r="B254" s="25"/>
      <c r="C254" s="197"/>
      <c r="D254" s="202"/>
      <c r="E254" s="25"/>
      <c r="F254" s="203"/>
      <c r="G254" s="25"/>
      <c r="H254" s="25"/>
      <c r="I254" s="25"/>
      <c r="K254" s="25"/>
      <c r="L254" s="25"/>
      <c r="M254" s="25"/>
      <c r="N254" s="25"/>
      <c r="O254" s="25"/>
      <c r="P254" s="25"/>
    </row>
    <row r="255" spans="1:16" ht="16.5" thickBot="1">
      <c r="A255" s="196"/>
      <c r="B255" s="25"/>
      <c r="C255" s="197"/>
      <c r="D255" s="202"/>
      <c r="E255" s="25"/>
      <c r="F255" s="203"/>
      <c r="G255" s="25"/>
      <c r="H255" s="25"/>
      <c r="I255" s="25"/>
      <c r="K255" s="25"/>
      <c r="L255" s="25"/>
      <c r="M255" s="25"/>
      <c r="N255" s="25"/>
      <c r="O255" s="25"/>
      <c r="P255" s="25"/>
    </row>
    <row r="256" spans="1:16" ht="16.5" thickBot="1">
      <c r="A256" s="196"/>
      <c r="B256" s="25"/>
      <c r="C256" s="197"/>
      <c r="D256" s="202"/>
      <c r="E256" s="25"/>
      <c r="F256" s="203"/>
      <c r="G256" s="25"/>
      <c r="H256" s="25"/>
      <c r="I256" s="25"/>
      <c r="K256" s="25"/>
      <c r="L256" s="25"/>
      <c r="M256" s="25"/>
      <c r="N256" s="25"/>
      <c r="O256" s="25"/>
      <c r="P256" s="25"/>
    </row>
    <row r="257" spans="1:16" ht="16.5" thickBot="1">
      <c r="A257" s="196"/>
      <c r="B257" s="25"/>
      <c r="C257" s="197"/>
      <c r="D257" s="202"/>
      <c r="E257" s="25"/>
      <c r="F257" s="203"/>
      <c r="G257" s="25"/>
      <c r="H257" s="25"/>
      <c r="I257" s="25"/>
      <c r="K257" s="25"/>
      <c r="L257" s="25"/>
      <c r="M257" s="25"/>
      <c r="N257" s="25"/>
      <c r="O257" s="25"/>
      <c r="P257" s="25"/>
    </row>
    <row r="258" spans="1:16" ht="16.5" thickBot="1">
      <c r="A258" s="196"/>
      <c r="B258" s="25"/>
      <c r="C258" s="197"/>
      <c r="D258" s="202"/>
      <c r="E258" s="25"/>
      <c r="F258" s="203"/>
      <c r="G258" s="25"/>
      <c r="H258" s="25"/>
      <c r="I258" s="25"/>
      <c r="K258" s="25"/>
      <c r="L258" s="25"/>
      <c r="M258" s="25"/>
      <c r="N258" s="25"/>
      <c r="O258" s="25"/>
      <c r="P258" s="25"/>
    </row>
    <row r="259" spans="1:16" ht="16.5" thickBot="1">
      <c r="A259" s="196"/>
      <c r="B259" s="25"/>
      <c r="C259" s="197"/>
      <c r="D259" s="202"/>
      <c r="E259" s="25"/>
      <c r="F259" s="203"/>
      <c r="G259" s="25"/>
      <c r="H259" s="25"/>
      <c r="I259" s="25"/>
      <c r="K259" s="25"/>
      <c r="L259" s="25"/>
      <c r="M259" s="25"/>
      <c r="N259" s="25"/>
      <c r="O259" s="25"/>
      <c r="P259" s="25"/>
    </row>
    <row r="260" spans="1:16" ht="16.5" thickBot="1">
      <c r="A260" s="196"/>
      <c r="B260" s="25"/>
      <c r="C260" s="197"/>
      <c r="D260" s="202"/>
      <c r="E260" s="25"/>
      <c r="F260" s="203"/>
      <c r="G260" s="25"/>
      <c r="H260" s="25"/>
      <c r="I260" s="25"/>
      <c r="K260" s="25"/>
      <c r="L260" s="25"/>
      <c r="M260" s="25"/>
      <c r="N260" s="25"/>
      <c r="O260" s="25"/>
      <c r="P260" s="25"/>
    </row>
    <row r="261" spans="1:16" ht="16.5" thickBot="1">
      <c r="A261" s="196"/>
      <c r="B261" s="25"/>
      <c r="C261" s="197"/>
      <c r="D261" s="202"/>
      <c r="E261" s="25"/>
      <c r="F261" s="203"/>
      <c r="G261" s="25"/>
      <c r="H261" s="25"/>
      <c r="I261" s="25"/>
      <c r="K261" s="25"/>
      <c r="L261" s="25"/>
      <c r="M261" s="25"/>
      <c r="N261" s="25"/>
      <c r="O261" s="25"/>
      <c r="P261" s="25"/>
    </row>
    <row r="262" spans="1:16" ht="16.5" thickBot="1">
      <c r="A262" s="196"/>
      <c r="B262" s="25"/>
      <c r="C262" s="197"/>
      <c r="D262" s="202"/>
      <c r="E262" s="25"/>
      <c r="F262" s="203"/>
      <c r="G262" s="25"/>
      <c r="H262" s="25"/>
      <c r="I262" s="25"/>
      <c r="K262" s="25"/>
      <c r="L262" s="25"/>
      <c r="M262" s="25"/>
      <c r="N262" s="25"/>
      <c r="O262" s="25"/>
      <c r="P262" s="25"/>
    </row>
    <row r="263" spans="1:16" ht="16.5" thickBot="1">
      <c r="A263" s="196"/>
      <c r="B263" s="25"/>
      <c r="C263" s="197"/>
      <c r="D263" s="202"/>
      <c r="E263" s="25"/>
      <c r="F263" s="203"/>
      <c r="G263" s="25"/>
      <c r="H263" s="25"/>
      <c r="I263" s="25"/>
      <c r="K263" s="25"/>
      <c r="L263" s="25"/>
      <c r="M263" s="25"/>
      <c r="N263" s="25"/>
      <c r="O263" s="25"/>
      <c r="P263" s="25"/>
    </row>
    <row r="264" spans="1:16" ht="16.5" thickBot="1">
      <c r="A264" s="196"/>
      <c r="B264" s="25"/>
      <c r="C264" s="197"/>
      <c r="D264" s="202"/>
      <c r="E264" s="25"/>
      <c r="F264" s="203"/>
      <c r="G264" s="25"/>
      <c r="H264" s="25"/>
      <c r="I264" s="25"/>
      <c r="K264" s="25"/>
      <c r="L264" s="25"/>
      <c r="M264" s="25"/>
      <c r="N264" s="25"/>
      <c r="O264" s="25"/>
      <c r="P264" s="25"/>
    </row>
    <row r="265" spans="1:16" ht="16.5" thickBot="1">
      <c r="A265" s="196"/>
      <c r="B265" s="25"/>
      <c r="C265" s="197"/>
      <c r="D265" s="202"/>
      <c r="E265" s="25"/>
      <c r="F265" s="203"/>
      <c r="G265" s="25"/>
      <c r="H265" s="25"/>
      <c r="I265" s="25"/>
      <c r="K265" s="25"/>
      <c r="L265" s="25"/>
      <c r="M265" s="25"/>
      <c r="N265" s="25"/>
      <c r="O265" s="25"/>
      <c r="P265" s="25"/>
    </row>
    <row r="266" spans="1:16" ht="16.5" thickBot="1">
      <c r="A266" s="196"/>
      <c r="B266" s="25"/>
      <c r="C266" s="197"/>
      <c r="D266" s="202"/>
      <c r="E266" s="25"/>
      <c r="F266" s="203"/>
      <c r="G266" s="25"/>
      <c r="H266" s="25"/>
      <c r="I266" s="25"/>
      <c r="K266" s="25"/>
      <c r="L266" s="25"/>
      <c r="M266" s="25"/>
      <c r="N266" s="25"/>
      <c r="O266" s="25"/>
      <c r="P266" s="25"/>
    </row>
    <row r="267" spans="1:16" ht="16.5" thickBot="1">
      <c r="A267" s="196"/>
      <c r="B267" s="25"/>
      <c r="C267" s="197"/>
      <c r="D267" s="202"/>
      <c r="E267" s="25"/>
      <c r="F267" s="203"/>
      <c r="G267" s="25"/>
      <c r="H267" s="25"/>
      <c r="I267" s="25"/>
      <c r="K267" s="25"/>
      <c r="L267" s="25"/>
      <c r="M267" s="25"/>
      <c r="N267" s="25"/>
      <c r="O267" s="25"/>
      <c r="P267" s="25"/>
    </row>
    <row r="268" spans="1:16" ht="16.5" thickBot="1">
      <c r="A268" s="196"/>
      <c r="B268" s="25"/>
      <c r="C268" s="197"/>
      <c r="D268" s="202"/>
      <c r="E268" s="25"/>
      <c r="F268" s="203"/>
      <c r="G268" s="25"/>
      <c r="H268" s="25"/>
      <c r="I268" s="25"/>
      <c r="K268" s="25"/>
      <c r="L268" s="25"/>
      <c r="M268" s="25"/>
      <c r="N268" s="25"/>
      <c r="O268" s="25"/>
      <c r="P268" s="25"/>
    </row>
    <row r="269" spans="1:16" ht="16.5" thickBot="1">
      <c r="A269" s="196"/>
      <c r="B269" s="25"/>
      <c r="C269" s="197"/>
      <c r="D269" s="202"/>
      <c r="E269" s="25"/>
      <c r="F269" s="203"/>
      <c r="G269" s="25"/>
      <c r="H269" s="25"/>
      <c r="I269" s="25"/>
      <c r="K269" s="25"/>
      <c r="L269" s="25"/>
      <c r="M269" s="25"/>
      <c r="N269" s="25"/>
      <c r="O269" s="25"/>
      <c r="P269" s="25"/>
    </row>
    <row r="270" spans="1:16" ht="16.5" thickBot="1">
      <c r="A270" s="196"/>
      <c r="B270" s="25"/>
      <c r="C270" s="197"/>
      <c r="D270" s="202"/>
      <c r="E270" s="25"/>
      <c r="F270" s="203"/>
      <c r="G270" s="25"/>
      <c r="H270" s="25"/>
      <c r="I270" s="25"/>
      <c r="K270" s="25"/>
      <c r="L270" s="25"/>
      <c r="M270" s="25"/>
      <c r="N270" s="25"/>
      <c r="O270" s="25"/>
      <c r="P270" s="25"/>
    </row>
    <row r="271" spans="1:16" ht="16.5" thickBot="1">
      <c r="A271" s="196"/>
      <c r="B271" s="25"/>
      <c r="C271" s="197"/>
      <c r="D271" s="202"/>
      <c r="E271" s="25"/>
      <c r="F271" s="203"/>
      <c r="G271" s="25"/>
      <c r="H271" s="25"/>
      <c r="I271" s="25"/>
      <c r="K271" s="25"/>
      <c r="L271" s="25"/>
      <c r="M271" s="25"/>
      <c r="N271" s="25"/>
      <c r="O271" s="25"/>
      <c r="P271" s="25"/>
    </row>
    <row r="272" spans="1:16" ht="16.5" thickBot="1">
      <c r="A272" s="196"/>
      <c r="B272" s="25"/>
      <c r="C272" s="197"/>
      <c r="D272" s="202"/>
      <c r="E272" s="25"/>
      <c r="F272" s="203"/>
      <c r="G272" s="25"/>
      <c r="H272" s="25"/>
      <c r="I272" s="25"/>
      <c r="K272" s="25"/>
      <c r="L272" s="25"/>
      <c r="M272" s="25"/>
      <c r="N272" s="25"/>
      <c r="O272" s="25"/>
      <c r="P272" s="25"/>
    </row>
    <row r="273" spans="1:16" ht="16.5" thickBot="1">
      <c r="A273" s="196"/>
      <c r="B273" s="25"/>
      <c r="C273" s="197"/>
      <c r="D273" s="202"/>
      <c r="E273" s="25"/>
      <c r="F273" s="203"/>
      <c r="G273" s="25"/>
      <c r="H273" s="25"/>
      <c r="I273" s="25"/>
      <c r="K273" s="25"/>
      <c r="L273" s="25"/>
      <c r="M273" s="25"/>
      <c r="N273" s="25"/>
      <c r="O273" s="25"/>
      <c r="P273" s="25"/>
    </row>
    <row r="274" spans="1:16" ht="16.5" thickBot="1">
      <c r="A274" s="196"/>
      <c r="B274" s="25"/>
      <c r="C274" s="197"/>
      <c r="D274" s="202"/>
      <c r="E274" s="25"/>
      <c r="F274" s="203"/>
      <c r="G274" s="25"/>
      <c r="H274" s="25"/>
      <c r="I274" s="25"/>
      <c r="K274" s="25"/>
      <c r="L274" s="25"/>
      <c r="M274" s="25"/>
      <c r="N274" s="25"/>
      <c r="O274" s="25"/>
      <c r="P274" s="25"/>
    </row>
    <row r="275" spans="1:16" ht="16.5" thickBot="1">
      <c r="A275" s="196"/>
      <c r="B275" s="25"/>
      <c r="C275" s="197"/>
      <c r="D275" s="202"/>
      <c r="E275" s="25"/>
      <c r="F275" s="203"/>
      <c r="G275" s="25"/>
      <c r="H275" s="25"/>
      <c r="I275" s="25"/>
      <c r="K275" s="25"/>
      <c r="L275" s="25"/>
      <c r="M275" s="25"/>
      <c r="N275" s="25"/>
      <c r="O275" s="25"/>
      <c r="P275" s="25"/>
    </row>
    <row r="276" spans="1:16" ht="16.5" thickBot="1">
      <c r="A276" s="196"/>
      <c r="B276" s="25"/>
      <c r="C276" s="197"/>
      <c r="D276" s="202"/>
      <c r="E276" s="25"/>
      <c r="F276" s="203"/>
      <c r="G276" s="25"/>
      <c r="H276" s="25"/>
      <c r="I276" s="25"/>
      <c r="K276" s="25"/>
      <c r="L276" s="25"/>
      <c r="M276" s="25"/>
      <c r="N276" s="25"/>
      <c r="O276" s="25"/>
      <c r="P276" s="25"/>
    </row>
    <row r="277" spans="1:16" ht="16.5" thickBot="1">
      <c r="A277" s="196"/>
      <c r="B277" s="25"/>
      <c r="C277" s="197"/>
      <c r="D277" s="202"/>
      <c r="E277" s="25"/>
      <c r="F277" s="203"/>
      <c r="G277" s="25"/>
      <c r="H277" s="25"/>
      <c r="I277" s="25"/>
      <c r="K277" s="25"/>
      <c r="L277" s="25"/>
      <c r="M277" s="25"/>
      <c r="N277" s="25"/>
      <c r="O277" s="25"/>
      <c r="P277" s="25"/>
    </row>
    <row r="278" spans="1:16" ht="16.5" thickBot="1">
      <c r="A278" s="196"/>
      <c r="B278" s="25"/>
      <c r="C278" s="197"/>
      <c r="D278" s="202"/>
      <c r="E278" s="25"/>
      <c r="F278" s="203"/>
      <c r="G278" s="25"/>
      <c r="H278" s="25"/>
      <c r="I278" s="25"/>
      <c r="K278" s="25"/>
      <c r="L278" s="25"/>
      <c r="M278" s="25"/>
      <c r="N278" s="25"/>
      <c r="O278" s="25"/>
      <c r="P278" s="25"/>
    </row>
    <row r="279" spans="1:16" ht="16.5" thickBot="1">
      <c r="A279" s="196"/>
      <c r="B279" s="25"/>
      <c r="C279" s="197"/>
      <c r="D279" s="202"/>
      <c r="E279" s="25"/>
      <c r="F279" s="203"/>
      <c r="G279" s="25"/>
      <c r="H279" s="25"/>
      <c r="I279" s="25"/>
      <c r="K279" s="25"/>
      <c r="L279" s="25"/>
      <c r="M279" s="25"/>
      <c r="N279" s="25"/>
      <c r="O279" s="25"/>
      <c r="P279" s="25"/>
    </row>
    <row r="280" spans="1:16" ht="16.5" thickBot="1">
      <c r="A280" s="196"/>
      <c r="B280" s="25"/>
      <c r="C280" s="197"/>
      <c r="D280" s="202"/>
      <c r="E280" s="25"/>
      <c r="F280" s="203"/>
      <c r="G280" s="25"/>
      <c r="H280" s="25"/>
      <c r="I280" s="25"/>
      <c r="K280" s="25"/>
      <c r="L280" s="25"/>
      <c r="M280" s="25"/>
      <c r="N280" s="25"/>
      <c r="O280" s="25"/>
      <c r="P280" s="25"/>
    </row>
    <row r="281" spans="1:16" ht="16.5" thickBot="1">
      <c r="A281" s="196"/>
      <c r="B281" s="25"/>
      <c r="C281" s="197"/>
      <c r="D281" s="202"/>
      <c r="E281" s="25"/>
      <c r="F281" s="203"/>
      <c r="G281" s="25"/>
      <c r="H281" s="25"/>
      <c r="I281" s="25"/>
      <c r="K281" s="25"/>
      <c r="L281" s="25"/>
      <c r="M281" s="25"/>
      <c r="N281" s="25"/>
      <c r="O281" s="25"/>
      <c r="P281" s="25"/>
    </row>
    <row r="282" spans="1:16" ht="16.5" thickBot="1">
      <c r="A282" s="196"/>
      <c r="B282" s="25"/>
      <c r="C282" s="197"/>
      <c r="D282" s="202"/>
      <c r="E282" s="25"/>
      <c r="F282" s="203"/>
      <c r="G282" s="25"/>
      <c r="H282" s="25"/>
      <c r="I282" s="25"/>
      <c r="K282" s="25"/>
      <c r="L282" s="25"/>
      <c r="M282" s="25"/>
      <c r="N282" s="25"/>
      <c r="O282" s="25"/>
      <c r="P282" s="25"/>
    </row>
    <row r="283" spans="1:16" ht="16.5" thickBot="1">
      <c r="A283" s="196"/>
      <c r="B283" s="25"/>
      <c r="C283" s="197"/>
      <c r="D283" s="202"/>
      <c r="E283" s="25"/>
      <c r="F283" s="203"/>
      <c r="G283" s="25"/>
      <c r="H283" s="25"/>
      <c r="I283" s="25"/>
      <c r="K283" s="25"/>
      <c r="L283" s="25"/>
      <c r="M283" s="25"/>
      <c r="N283" s="25"/>
      <c r="O283" s="25"/>
      <c r="P283" s="25"/>
    </row>
    <row r="284" spans="1:16" ht="16.5" thickBot="1">
      <c r="A284" s="196"/>
      <c r="B284" s="25"/>
      <c r="C284" s="197"/>
      <c r="D284" s="202"/>
      <c r="E284" s="25"/>
      <c r="F284" s="203"/>
      <c r="G284" s="25"/>
      <c r="H284" s="25"/>
      <c r="I284" s="25"/>
      <c r="K284" s="25"/>
      <c r="L284" s="25"/>
      <c r="M284" s="25"/>
      <c r="N284" s="25"/>
      <c r="O284" s="25"/>
      <c r="P284" s="25"/>
    </row>
    <row r="285" spans="1:16" ht="16.5" thickBot="1">
      <c r="A285" s="196"/>
      <c r="B285" s="25"/>
      <c r="C285" s="197"/>
      <c r="D285" s="202"/>
      <c r="E285" s="25"/>
      <c r="F285" s="203"/>
      <c r="G285" s="25"/>
      <c r="H285" s="25"/>
      <c r="I285" s="25"/>
      <c r="K285" s="25"/>
      <c r="L285" s="25"/>
      <c r="M285" s="25"/>
      <c r="N285" s="25"/>
      <c r="O285" s="25"/>
      <c r="P285" s="25"/>
    </row>
    <row r="286" spans="1:16" ht="16.5" thickBot="1">
      <c r="A286" s="196"/>
      <c r="B286" s="25"/>
      <c r="C286" s="197"/>
      <c r="D286" s="202"/>
      <c r="E286" s="25"/>
      <c r="F286" s="203"/>
      <c r="G286" s="25"/>
      <c r="H286" s="25"/>
      <c r="I286" s="25"/>
      <c r="K286" s="25"/>
      <c r="L286" s="25"/>
      <c r="M286" s="25"/>
      <c r="N286" s="25"/>
      <c r="O286" s="25"/>
      <c r="P286" s="25"/>
    </row>
    <row r="287" spans="1:16" ht="16.5" thickBot="1">
      <c r="A287" s="196"/>
      <c r="B287" s="25"/>
      <c r="C287" s="197"/>
      <c r="D287" s="202"/>
      <c r="E287" s="25"/>
      <c r="F287" s="203"/>
      <c r="G287" s="25"/>
      <c r="H287" s="25"/>
      <c r="I287" s="25"/>
      <c r="K287" s="25"/>
      <c r="L287" s="25"/>
      <c r="M287" s="25"/>
      <c r="N287" s="25"/>
      <c r="O287" s="25"/>
      <c r="P287" s="25"/>
    </row>
    <row r="288" spans="1:16" ht="16.5" thickBot="1">
      <c r="A288" s="196"/>
      <c r="B288" s="25"/>
      <c r="C288" s="197"/>
      <c r="D288" s="202"/>
      <c r="E288" s="25"/>
      <c r="F288" s="203"/>
      <c r="G288" s="25"/>
      <c r="H288" s="25"/>
      <c r="I288" s="25"/>
      <c r="K288" s="25"/>
      <c r="L288" s="25"/>
      <c r="M288" s="25"/>
      <c r="N288" s="25"/>
      <c r="O288" s="25"/>
      <c r="P288" s="25"/>
    </row>
    <row r="289" spans="1:16" ht="16.5" thickBot="1">
      <c r="A289" s="196"/>
      <c r="B289" s="25"/>
      <c r="C289" s="197"/>
      <c r="D289" s="202"/>
      <c r="E289" s="25"/>
      <c r="F289" s="203"/>
      <c r="G289" s="25"/>
      <c r="H289" s="25"/>
      <c r="I289" s="25"/>
      <c r="K289" s="25"/>
      <c r="L289" s="25"/>
      <c r="M289" s="25"/>
      <c r="N289" s="25"/>
      <c r="O289" s="25"/>
      <c r="P289" s="25"/>
    </row>
    <row r="290" spans="1:16" ht="16.5" thickBot="1">
      <c r="A290" s="196"/>
      <c r="B290" s="25"/>
      <c r="C290" s="197"/>
      <c r="D290" s="202"/>
      <c r="E290" s="25"/>
      <c r="F290" s="203"/>
      <c r="G290" s="25"/>
      <c r="H290" s="25"/>
      <c r="I290" s="25"/>
      <c r="K290" s="25"/>
      <c r="L290" s="25"/>
      <c r="M290" s="25"/>
      <c r="N290" s="25"/>
      <c r="O290" s="25"/>
      <c r="P290" s="25"/>
    </row>
    <row r="291" spans="1:16" ht="16.5" thickBot="1">
      <c r="A291" s="196"/>
      <c r="B291" s="25"/>
      <c r="C291" s="197"/>
      <c r="D291" s="202"/>
      <c r="E291" s="25"/>
      <c r="F291" s="203"/>
      <c r="G291" s="25"/>
      <c r="H291" s="25"/>
      <c r="I291" s="25"/>
      <c r="K291" s="25"/>
      <c r="L291" s="25"/>
      <c r="M291" s="25"/>
      <c r="N291" s="25"/>
      <c r="O291" s="25"/>
      <c r="P291" s="25"/>
    </row>
    <row r="292" spans="1:16" ht="16.5" thickBot="1">
      <c r="A292" s="196"/>
      <c r="B292" s="25"/>
      <c r="C292" s="197"/>
      <c r="D292" s="202"/>
      <c r="E292" s="25"/>
      <c r="F292" s="203"/>
      <c r="G292" s="25"/>
      <c r="H292" s="25"/>
      <c r="I292" s="25"/>
      <c r="K292" s="25"/>
      <c r="L292" s="25"/>
      <c r="M292" s="25"/>
      <c r="N292" s="25"/>
      <c r="O292" s="25"/>
      <c r="P292" s="25"/>
    </row>
    <row r="293" spans="1:16" ht="16.5" thickBot="1">
      <c r="A293" s="196"/>
      <c r="B293" s="25"/>
      <c r="C293" s="197"/>
      <c r="D293" s="202"/>
      <c r="E293" s="25"/>
      <c r="F293" s="203"/>
      <c r="G293" s="25"/>
      <c r="H293" s="25"/>
      <c r="I293" s="25"/>
      <c r="K293" s="25"/>
      <c r="L293" s="25"/>
      <c r="M293" s="25"/>
      <c r="N293" s="25"/>
      <c r="O293" s="25"/>
      <c r="P293" s="25"/>
    </row>
    <row r="294" spans="1:16" ht="16.5" thickBot="1">
      <c r="A294" s="196"/>
      <c r="B294" s="25"/>
      <c r="C294" s="197"/>
      <c r="D294" s="202"/>
      <c r="E294" s="25"/>
      <c r="F294" s="203"/>
      <c r="G294" s="25"/>
      <c r="H294" s="25"/>
      <c r="I294" s="25"/>
      <c r="K294" s="25"/>
      <c r="L294" s="25"/>
      <c r="M294" s="25"/>
      <c r="N294" s="25"/>
      <c r="O294" s="25"/>
      <c r="P294" s="25"/>
    </row>
    <row r="295" spans="1:16" ht="16.5" thickBot="1">
      <c r="A295" s="196"/>
      <c r="B295" s="25"/>
      <c r="C295" s="197"/>
      <c r="D295" s="202"/>
      <c r="E295" s="25"/>
      <c r="F295" s="203"/>
      <c r="G295" s="25"/>
      <c r="H295" s="25"/>
      <c r="I295" s="25"/>
      <c r="K295" s="25"/>
      <c r="L295" s="25"/>
      <c r="M295" s="25"/>
      <c r="N295" s="25"/>
      <c r="O295" s="25"/>
      <c r="P295" s="25"/>
    </row>
    <row r="296" spans="1:16" ht="16.5" thickBot="1">
      <c r="A296" s="196"/>
      <c r="B296" s="25"/>
      <c r="C296" s="197"/>
      <c r="D296" s="202"/>
      <c r="E296" s="25"/>
      <c r="F296" s="203"/>
      <c r="G296" s="25"/>
      <c r="H296" s="25"/>
      <c r="I296" s="25"/>
      <c r="K296" s="25"/>
      <c r="L296" s="25"/>
      <c r="M296" s="25"/>
      <c r="N296" s="25"/>
      <c r="O296" s="25"/>
      <c r="P296" s="25"/>
    </row>
    <row r="297" spans="1:16" ht="16.5" thickBot="1">
      <c r="A297" s="196"/>
      <c r="B297" s="25"/>
      <c r="C297" s="197"/>
      <c r="D297" s="202"/>
      <c r="E297" s="25"/>
      <c r="F297" s="203"/>
      <c r="G297" s="25"/>
      <c r="H297" s="25"/>
      <c r="I297" s="25"/>
      <c r="K297" s="25"/>
      <c r="L297" s="25"/>
      <c r="M297" s="25"/>
      <c r="N297" s="25"/>
      <c r="O297" s="25"/>
      <c r="P297" s="25"/>
    </row>
    <row r="298" spans="1:16" ht="16.5" thickBot="1">
      <c r="A298" s="196"/>
      <c r="B298" s="25"/>
      <c r="C298" s="197"/>
      <c r="D298" s="202"/>
      <c r="E298" s="25"/>
      <c r="F298" s="203"/>
      <c r="G298" s="25"/>
      <c r="H298" s="25"/>
      <c r="I298" s="25"/>
      <c r="K298" s="25"/>
      <c r="L298" s="25"/>
      <c r="M298" s="25"/>
      <c r="N298" s="25"/>
      <c r="O298" s="25"/>
      <c r="P298" s="25"/>
    </row>
    <row r="299" spans="1:16" ht="16.5" thickBot="1">
      <c r="A299" s="196"/>
      <c r="B299" s="25"/>
      <c r="C299" s="197"/>
      <c r="D299" s="202"/>
      <c r="E299" s="25"/>
      <c r="F299" s="203"/>
      <c r="G299" s="25"/>
      <c r="H299" s="25"/>
      <c r="I299" s="25"/>
      <c r="K299" s="25"/>
      <c r="L299" s="25"/>
      <c r="M299" s="25"/>
      <c r="N299" s="25"/>
      <c r="O299" s="25"/>
      <c r="P299" s="25"/>
    </row>
    <row r="300" spans="1:16" ht="16.5" thickBot="1">
      <c r="A300" s="196"/>
      <c r="B300" s="25"/>
      <c r="C300" s="197"/>
      <c r="D300" s="202"/>
      <c r="E300" s="25"/>
      <c r="F300" s="203"/>
      <c r="G300" s="25"/>
      <c r="H300" s="25"/>
      <c r="I300" s="25"/>
      <c r="K300" s="25"/>
      <c r="L300" s="25"/>
      <c r="M300" s="25"/>
      <c r="N300" s="25"/>
      <c r="O300" s="25"/>
      <c r="P300" s="25"/>
    </row>
    <row r="301" spans="1:16" ht="16.5" thickBot="1">
      <c r="A301" s="196"/>
      <c r="B301" s="25"/>
      <c r="C301" s="197"/>
      <c r="D301" s="202"/>
      <c r="E301" s="25"/>
      <c r="F301" s="203"/>
      <c r="G301" s="25"/>
      <c r="H301" s="25"/>
      <c r="I301" s="25"/>
      <c r="K301" s="25"/>
      <c r="L301" s="25"/>
      <c r="M301" s="25"/>
      <c r="N301" s="25"/>
      <c r="O301" s="25"/>
      <c r="P301" s="25"/>
    </row>
    <row r="302" spans="1:16" ht="16.5" thickBot="1">
      <c r="A302" s="196"/>
      <c r="B302" s="25"/>
      <c r="C302" s="197"/>
      <c r="D302" s="202"/>
      <c r="E302" s="25"/>
      <c r="F302" s="203"/>
      <c r="G302" s="25"/>
      <c r="H302" s="25"/>
      <c r="I302" s="25"/>
      <c r="K302" s="25"/>
      <c r="L302" s="25"/>
      <c r="M302" s="25"/>
      <c r="N302" s="25"/>
      <c r="O302" s="25"/>
      <c r="P302" s="25"/>
    </row>
    <row r="303" spans="1:16" ht="16.5" thickBot="1">
      <c r="A303" s="196"/>
      <c r="B303" s="25"/>
      <c r="C303" s="197"/>
      <c r="D303" s="202"/>
      <c r="E303" s="25"/>
      <c r="F303" s="203"/>
      <c r="G303" s="25"/>
      <c r="H303" s="25"/>
      <c r="I303" s="25"/>
      <c r="K303" s="25"/>
      <c r="L303" s="25"/>
      <c r="M303" s="25"/>
      <c r="N303" s="25"/>
      <c r="O303" s="25"/>
      <c r="P303" s="25"/>
    </row>
    <row r="304" spans="1:16" ht="16.5" thickBot="1">
      <c r="A304" s="196"/>
      <c r="B304" s="25"/>
      <c r="C304" s="197"/>
      <c r="D304" s="202"/>
      <c r="E304" s="25"/>
      <c r="F304" s="203"/>
      <c r="G304" s="25"/>
      <c r="H304" s="25"/>
      <c r="I304" s="25"/>
      <c r="K304" s="25"/>
      <c r="L304" s="25"/>
      <c r="M304" s="25"/>
      <c r="N304" s="25"/>
      <c r="O304" s="25"/>
      <c r="P304" s="25"/>
    </row>
    <row r="305" spans="1:16" ht="16.5" thickBot="1">
      <c r="A305" s="196"/>
      <c r="B305" s="25"/>
      <c r="C305" s="197"/>
      <c r="D305" s="202"/>
      <c r="E305" s="25"/>
      <c r="F305" s="203"/>
      <c r="G305" s="25"/>
      <c r="H305" s="25"/>
      <c r="I305" s="25"/>
      <c r="K305" s="25"/>
      <c r="L305" s="25"/>
      <c r="M305" s="25"/>
      <c r="N305" s="25"/>
      <c r="O305" s="25"/>
      <c r="P305" s="25"/>
    </row>
    <row r="306" spans="1:16" ht="16.5" thickBot="1">
      <c r="A306" s="196"/>
      <c r="B306" s="25"/>
      <c r="C306" s="197"/>
      <c r="D306" s="202"/>
      <c r="E306" s="25"/>
      <c r="F306" s="203"/>
      <c r="G306" s="25"/>
      <c r="H306" s="25"/>
      <c r="I306" s="25"/>
      <c r="K306" s="25"/>
      <c r="L306" s="25"/>
      <c r="M306" s="25"/>
      <c r="N306" s="25"/>
      <c r="O306" s="25"/>
      <c r="P306" s="25"/>
    </row>
    <row r="307" spans="1:16" ht="16.5" thickBot="1">
      <c r="A307" s="196"/>
      <c r="B307" s="25"/>
      <c r="C307" s="197"/>
      <c r="D307" s="202"/>
      <c r="E307" s="25"/>
      <c r="F307" s="203"/>
      <c r="G307" s="25"/>
      <c r="H307" s="25"/>
      <c r="I307" s="25"/>
      <c r="K307" s="25"/>
      <c r="L307" s="25"/>
      <c r="M307" s="25"/>
      <c r="N307" s="25"/>
      <c r="O307" s="25"/>
      <c r="P307" s="25"/>
    </row>
    <row r="308" spans="1:16" ht="16.5" thickBot="1">
      <c r="A308" s="196"/>
      <c r="B308" s="25"/>
      <c r="C308" s="197"/>
      <c r="D308" s="202"/>
      <c r="E308" s="25"/>
      <c r="F308" s="203"/>
      <c r="G308" s="25"/>
      <c r="H308" s="25"/>
      <c r="I308" s="25"/>
      <c r="K308" s="25"/>
      <c r="L308" s="25"/>
      <c r="M308" s="25"/>
      <c r="N308" s="25"/>
      <c r="O308" s="25"/>
      <c r="P308" s="25"/>
    </row>
    <row r="309" spans="1:16" ht="16.5" thickBot="1">
      <c r="A309" s="196"/>
      <c r="B309" s="25"/>
      <c r="C309" s="197"/>
      <c r="D309" s="202"/>
      <c r="E309" s="25"/>
      <c r="F309" s="203"/>
      <c r="G309" s="25"/>
      <c r="H309" s="25"/>
      <c r="I309" s="25"/>
      <c r="K309" s="25"/>
      <c r="L309" s="25"/>
      <c r="M309" s="25"/>
      <c r="N309" s="25"/>
      <c r="O309" s="25"/>
      <c r="P309" s="25"/>
    </row>
    <row r="310" spans="1:16" ht="16.5" thickBot="1">
      <c r="A310" s="196"/>
      <c r="B310" s="25"/>
      <c r="C310" s="197"/>
      <c r="D310" s="202"/>
      <c r="E310" s="25"/>
      <c r="F310" s="203"/>
      <c r="G310" s="25"/>
      <c r="H310" s="25"/>
      <c r="I310" s="25"/>
      <c r="K310" s="25"/>
      <c r="L310" s="25"/>
      <c r="M310" s="25"/>
      <c r="N310" s="25"/>
      <c r="O310" s="25"/>
      <c r="P310" s="25"/>
    </row>
    <row r="311" spans="1:16" ht="16.5" thickBot="1">
      <c r="A311" s="196"/>
      <c r="B311" s="25"/>
      <c r="C311" s="197"/>
      <c r="D311" s="202"/>
      <c r="E311" s="25"/>
      <c r="F311" s="203"/>
      <c r="G311" s="25"/>
      <c r="H311" s="25"/>
      <c r="I311" s="25"/>
      <c r="K311" s="25"/>
      <c r="L311" s="25"/>
      <c r="M311" s="25"/>
      <c r="N311" s="25"/>
      <c r="O311" s="25"/>
      <c r="P311" s="25"/>
    </row>
    <row r="312" spans="1:16" ht="16.5" thickBot="1">
      <c r="A312" s="196"/>
      <c r="B312" s="25"/>
      <c r="C312" s="197"/>
      <c r="D312" s="202"/>
      <c r="E312" s="25"/>
      <c r="F312" s="203"/>
      <c r="G312" s="25"/>
      <c r="H312" s="25"/>
      <c r="I312" s="25"/>
      <c r="K312" s="25"/>
      <c r="L312" s="25"/>
      <c r="M312" s="25"/>
      <c r="N312" s="25"/>
      <c r="O312" s="25"/>
      <c r="P312" s="25"/>
    </row>
    <row r="313" spans="1:16" ht="16.5" thickBot="1">
      <c r="A313" s="196"/>
      <c r="B313" s="25"/>
      <c r="C313" s="197"/>
      <c r="D313" s="202"/>
      <c r="E313" s="25"/>
      <c r="F313" s="203"/>
      <c r="G313" s="25"/>
      <c r="H313" s="25"/>
      <c r="I313" s="25"/>
      <c r="K313" s="25"/>
      <c r="L313" s="25"/>
      <c r="M313" s="25"/>
      <c r="N313" s="25"/>
      <c r="O313" s="25"/>
      <c r="P313" s="25"/>
    </row>
    <row r="314" spans="1:16" ht="16.5" thickBot="1">
      <c r="A314" s="196"/>
      <c r="B314" s="25"/>
      <c r="C314" s="197"/>
      <c r="D314" s="202"/>
      <c r="E314" s="25"/>
      <c r="F314" s="203"/>
      <c r="G314" s="25"/>
      <c r="H314" s="25"/>
      <c r="I314" s="25"/>
      <c r="K314" s="25"/>
      <c r="L314" s="25"/>
      <c r="M314" s="25"/>
      <c r="N314" s="25"/>
      <c r="O314" s="25"/>
      <c r="P314" s="25"/>
    </row>
    <row r="315" spans="1:16" ht="16.5" thickBot="1">
      <c r="A315" s="196"/>
      <c r="B315" s="25"/>
      <c r="C315" s="197"/>
      <c r="D315" s="202"/>
      <c r="E315" s="25"/>
      <c r="F315" s="203"/>
      <c r="G315" s="25"/>
      <c r="H315" s="25"/>
      <c r="I315" s="25"/>
      <c r="K315" s="25"/>
      <c r="L315" s="25"/>
      <c r="M315" s="25"/>
      <c r="N315" s="25"/>
      <c r="O315" s="25"/>
      <c r="P315" s="25"/>
    </row>
    <row r="316" spans="1:16" ht="16.5" thickBot="1">
      <c r="A316" s="196"/>
      <c r="B316" s="25"/>
      <c r="C316" s="197"/>
      <c r="D316" s="202"/>
      <c r="E316" s="25"/>
      <c r="F316" s="203"/>
      <c r="G316" s="25"/>
      <c r="H316" s="25"/>
      <c r="I316" s="25"/>
      <c r="K316" s="25"/>
      <c r="L316" s="25"/>
      <c r="M316" s="25"/>
      <c r="N316" s="25"/>
      <c r="O316" s="25"/>
      <c r="P316" s="25"/>
    </row>
    <row r="317" spans="1:16" ht="16.5" thickBot="1">
      <c r="A317" s="196"/>
      <c r="B317" s="25"/>
      <c r="C317" s="197"/>
      <c r="D317" s="202"/>
      <c r="E317" s="25"/>
      <c r="F317" s="203"/>
      <c r="G317" s="25"/>
      <c r="H317" s="25"/>
      <c r="I317" s="25"/>
      <c r="K317" s="25"/>
      <c r="L317" s="25"/>
      <c r="M317" s="25"/>
      <c r="N317" s="25"/>
      <c r="O317" s="25"/>
      <c r="P317" s="25"/>
    </row>
    <row r="318" spans="1:16" ht="16.5" thickBot="1">
      <c r="A318" s="196"/>
      <c r="B318" s="25"/>
      <c r="C318" s="197"/>
      <c r="D318" s="202"/>
      <c r="E318" s="25"/>
      <c r="F318" s="203"/>
      <c r="G318" s="25"/>
      <c r="H318" s="25"/>
      <c r="I318" s="25"/>
      <c r="K318" s="25"/>
      <c r="L318" s="25"/>
      <c r="M318" s="25"/>
      <c r="N318" s="25"/>
      <c r="O318" s="25"/>
      <c r="P318" s="25"/>
    </row>
    <row r="319" spans="1:16" ht="16.5" thickBot="1">
      <c r="A319" s="196"/>
      <c r="B319" s="25"/>
      <c r="C319" s="197"/>
      <c r="D319" s="202"/>
      <c r="E319" s="25"/>
      <c r="F319" s="203"/>
      <c r="G319" s="25"/>
      <c r="H319" s="25"/>
      <c r="I319" s="25"/>
      <c r="K319" s="25"/>
      <c r="L319" s="25"/>
      <c r="M319" s="25"/>
      <c r="N319" s="25"/>
      <c r="O319" s="25"/>
      <c r="P319" s="25"/>
    </row>
    <row r="320" spans="1:16" ht="16.5" thickBot="1">
      <c r="A320" s="196"/>
      <c r="B320" s="25"/>
      <c r="C320" s="197"/>
      <c r="D320" s="202"/>
      <c r="E320" s="25"/>
      <c r="F320" s="203"/>
      <c r="G320" s="25"/>
      <c r="H320" s="25"/>
      <c r="I320" s="25"/>
      <c r="K320" s="25"/>
      <c r="L320" s="25"/>
      <c r="M320" s="25"/>
      <c r="N320" s="25"/>
      <c r="O320" s="25"/>
      <c r="P320" s="25"/>
    </row>
    <row r="321" spans="1:16" ht="16.5" thickBot="1">
      <c r="A321" s="196"/>
      <c r="B321" s="25"/>
      <c r="C321" s="197"/>
      <c r="D321" s="202"/>
      <c r="E321" s="25"/>
      <c r="F321" s="203"/>
      <c r="G321" s="25"/>
      <c r="H321" s="25"/>
      <c r="I321" s="25"/>
      <c r="K321" s="25"/>
      <c r="L321" s="25"/>
      <c r="M321" s="25"/>
      <c r="N321" s="25"/>
      <c r="O321" s="25"/>
      <c r="P321" s="25"/>
    </row>
    <row r="322" spans="1:16" ht="16.5" thickBot="1">
      <c r="A322" s="196"/>
      <c r="B322" s="25"/>
      <c r="C322" s="197"/>
      <c r="D322" s="202"/>
      <c r="E322" s="25"/>
      <c r="F322" s="203"/>
      <c r="G322" s="25"/>
      <c r="H322" s="25"/>
      <c r="I322" s="25"/>
      <c r="K322" s="25"/>
      <c r="L322" s="25"/>
      <c r="M322" s="25"/>
      <c r="N322" s="25"/>
      <c r="O322" s="25"/>
      <c r="P322" s="25"/>
    </row>
    <row r="323" spans="1:16" ht="16.5" thickBot="1">
      <c r="A323" s="196"/>
      <c r="B323" s="25"/>
      <c r="C323" s="197"/>
      <c r="D323" s="202"/>
      <c r="E323" s="25"/>
      <c r="F323" s="203"/>
      <c r="G323" s="25"/>
      <c r="H323" s="25"/>
      <c r="I323" s="25"/>
      <c r="K323" s="25"/>
      <c r="L323" s="25"/>
      <c r="M323" s="25"/>
      <c r="N323" s="25"/>
      <c r="O323" s="25"/>
      <c r="P323" s="25"/>
    </row>
    <row r="324" spans="1:16" ht="16.5" thickBot="1">
      <c r="A324" s="196"/>
      <c r="B324" s="25"/>
      <c r="C324" s="197"/>
      <c r="D324" s="202"/>
      <c r="E324" s="25"/>
      <c r="F324" s="203"/>
      <c r="G324" s="25"/>
      <c r="H324" s="25"/>
      <c r="I324" s="25"/>
      <c r="K324" s="25"/>
      <c r="L324" s="25"/>
      <c r="M324" s="25"/>
      <c r="N324" s="25"/>
      <c r="O324" s="25"/>
      <c r="P324" s="25"/>
    </row>
    <row r="325" spans="1:16" ht="16.5" thickBot="1">
      <c r="A325" s="196"/>
      <c r="B325" s="25"/>
      <c r="C325" s="197"/>
      <c r="D325" s="202"/>
      <c r="E325" s="25"/>
      <c r="F325" s="203"/>
      <c r="G325" s="25"/>
      <c r="H325" s="25"/>
      <c r="I325" s="25"/>
      <c r="K325" s="25"/>
      <c r="L325" s="25"/>
      <c r="M325" s="25"/>
      <c r="N325" s="25"/>
      <c r="O325" s="25"/>
      <c r="P325" s="25"/>
    </row>
    <row r="326" spans="1:16" ht="16.5" thickBot="1">
      <c r="A326" s="196"/>
      <c r="B326" s="25"/>
      <c r="C326" s="197"/>
      <c r="D326" s="202"/>
      <c r="E326" s="25"/>
      <c r="F326" s="203"/>
      <c r="G326" s="25"/>
      <c r="H326" s="25"/>
      <c r="I326" s="25"/>
      <c r="K326" s="25"/>
      <c r="L326" s="25"/>
      <c r="M326" s="25"/>
      <c r="N326" s="25"/>
      <c r="O326" s="25"/>
      <c r="P326" s="25"/>
    </row>
    <row r="327" spans="1:16" ht="16.5" thickBot="1">
      <c r="A327" s="196"/>
      <c r="B327" s="25"/>
      <c r="C327" s="197"/>
      <c r="D327" s="202"/>
      <c r="E327" s="25"/>
      <c r="F327" s="203"/>
      <c r="G327" s="25"/>
      <c r="H327" s="25"/>
      <c r="I327" s="25"/>
      <c r="K327" s="25"/>
      <c r="L327" s="25"/>
      <c r="M327" s="25"/>
      <c r="N327" s="25"/>
      <c r="O327" s="25"/>
      <c r="P327" s="25"/>
    </row>
    <row r="328" spans="1:16" ht="16.5" thickBot="1">
      <c r="A328" s="196"/>
      <c r="B328" s="25"/>
      <c r="C328" s="197"/>
      <c r="D328" s="202"/>
      <c r="E328" s="25"/>
      <c r="F328" s="203"/>
      <c r="G328" s="25"/>
      <c r="H328" s="25"/>
      <c r="I328" s="25"/>
      <c r="K328" s="25"/>
      <c r="L328" s="25"/>
      <c r="M328" s="25"/>
      <c r="N328" s="25"/>
      <c r="O328" s="25"/>
      <c r="P328" s="25"/>
    </row>
    <row r="329" spans="1:16" ht="16.5" thickBot="1">
      <c r="A329" s="196"/>
      <c r="B329" s="25"/>
      <c r="C329" s="197"/>
      <c r="D329" s="202"/>
      <c r="E329" s="25"/>
      <c r="F329" s="203"/>
      <c r="G329" s="25"/>
      <c r="H329" s="25"/>
      <c r="I329" s="25"/>
      <c r="K329" s="25"/>
      <c r="L329" s="25"/>
      <c r="M329" s="25"/>
      <c r="N329" s="25"/>
      <c r="O329" s="25"/>
      <c r="P329" s="25"/>
    </row>
    <row r="330" spans="1:16" ht="16.5" thickBot="1">
      <c r="A330" s="196"/>
      <c r="B330" s="25"/>
      <c r="C330" s="197"/>
      <c r="D330" s="202"/>
      <c r="E330" s="25"/>
      <c r="F330" s="203"/>
      <c r="G330" s="25"/>
      <c r="H330" s="25"/>
      <c r="I330" s="25"/>
      <c r="K330" s="25"/>
      <c r="L330" s="25"/>
      <c r="M330" s="25"/>
      <c r="N330" s="25"/>
      <c r="O330" s="25"/>
      <c r="P330" s="25"/>
    </row>
    <row r="331" spans="1:16" ht="16.5" thickBot="1">
      <c r="A331" s="196"/>
      <c r="B331" s="25"/>
      <c r="C331" s="197"/>
      <c r="D331" s="202"/>
      <c r="E331" s="25"/>
      <c r="F331" s="203"/>
      <c r="G331" s="25"/>
      <c r="H331" s="25"/>
      <c r="I331" s="25"/>
      <c r="K331" s="25"/>
      <c r="L331" s="25"/>
      <c r="M331" s="25"/>
      <c r="N331" s="25"/>
      <c r="O331" s="25"/>
      <c r="P331" s="25"/>
    </row>
    <row r="332" spans="1:16" ht="16.5" thickBot="1">
      <c r="A332" s="196"/>
      <c r="B332" s="25"/>
      <c r="C332" s="197"/>
      <c r="D332" s="202"/>
      <c r="E332" s="25"/>
      <c r="F332" s="203"/>
      <c r="G332" s="25"/>
      <c r="H332" s="25"/>
      <c r="I332" s="25"/>
      <c r="K332" s="25"/>
      <c r="L332" s="25"/>
      <c r="M332" s="25"/>
      <c r="N332" s="25"/>
      <c r="O332" s="25"/>
      <c r="P332" s="25"/>
    </row>
    <row r="333" spans="1:16" ht="16.5" thickBot="1">
      <c r="A333" s="196"/>
      <c r="B333" s="25"/>
      <c r="C333" s="197"/>
      <c r="D333" s="202"/>
      <c r="E333" s="25"/>
      <c r="F333" s="203"/>
      <c r="G333" s="25"/>
      <c r="H333" s="25"/>
      <c r="I333" s="25"/>
      <c r="K333" s="25"/>
      <c r="L333" s="25"/>
      <c r="M333" s="25"/>
      <c r="N333" s="25"/>
      <c r="O333" s="25"/>
      <c r="P333" s="25"/>
    </row>
    <row r="334" spans="1:16" ht="16.5" thickBot="1">
      <c r="A334" s="196"/>
      <c r="B334" s="25"/>
      <c r="C334" s="197"/>
      <c r="D334" s="202"/>
      <c r="E334" s="25"/>
      <c r="F334" s="203"/>
      <c r="G334" s="25"/>
      <c r="H334" s="25"/>
      <c r="I334" s="25"/>
      <c r="K334" s="25"/>
      <c r="L334" s="25"/>
      <c r="M334" s="25"/>
      <c r="N334" s="25"/>
      <c r="O334" s="25"/>
      <c r="P334" s="25"/>
    </row>
    <row r="335" spans="1:16" ht="16.5" thickBot="1">
      <c r="A335" s="196"/>
      <c r="B335" s="25"/>
      <c r="C335" s="197"/>
      <c r="D335" s="202"/>
      <c r="E335" s="25"/>
      <c r="F335" s="203"/>
      <c r="G335" s="25"/>
      <c r="H335" s="25"/>
      <c r="I335" s="25"/>
      <c r="K335" s="25"/>
      <c r="L335" s="25"/>
      <c r="M335" s="25"/>
      <c r="N335" s="25"/>
      <c r="O335" s="25"/>
      <c r="P335" s="25"/>
    </row>
    <row r="336" spans="1:16" ht="16.5" thickBot="1">
      <c r="A336" s="196"/>
      <c r="B336" s="25"/>
      <c r="C336" s="197"/>
      <c r="D336" s="202"/>
      <c r="E336" s="25"/>
      <c r="F336" s="203"/>
      <c r="G336" s="25"/>
      <c r="H336" s="25"/>
      <c r="I336" s="25"/>
      <c r="K336" s="25"/>
      <c r="L336" s="25"/>
      <c r="M336" s="25"/>
      <c r="N336" s="25"/>
      <c r="O336" s="25"/>
      <c r="P336" s="25"/>
    </row>
    <row r="337" spans="1:16" ht="16.5" thickBot="1">
      <c r="A337" s="196"/>
      <c r="B337" s="25"/>
      <c r="C337" s="197"/>
      <c r="D337" s="202"/>
      <c r="E337" s="25"/>
      <c r="F337" s="203"/>
      <c r="G337" s="25"/>
      <c r="H337" s="25"/>
      <c r="I337" s="25"/>
      <c r="K337" s="25"/>
      <c r="L337" s="25"/>
      <c r="M337" s="25"/>
      <c r="N337" s="25"/>
      <c r="O337" s="25"/>
      <c r="P337" s="25"/>
    </row>
    <row r="338" spans="1:16" ht="16.5" thickBot="1">
      <c r="A338" s="196"/>
      <c r="B338" s="25"/>
      <c r="C338" s="197"/>
      <c r="D338" s="202"/>
      <c r="E338" s="25"/>
      <c r="F338" s="203"/>
      <c r="G338" s="25"/>
      <c r="H338" s="25"/>
      <c r="I338" s="25"/>
      <c r="K338" s="25"/>
      <c r="L338" s="25"/>
      <c r="M338" s="25"/>
      <c r="N338" s="25"/>
      <c r="O338" s="25"/>
      <c r="P338" s="25"/>
    </row>
    <row r="339" spans="1:16" ht="16.5" thickBot="1">
      <c r="A339" s="196"/>
      <c r="B339" s="25"/>
      <c r="C339" s="197"/>
      <c r="D339" s="202"/>
      <c r="E339" s="25"/>
      <c r="F339" s="203"/>
      <c r="G339" s="25"/>
      <c r="H339" s="25"/>
      <c r="I339" s="25"/>
      <c r="K339" s="25"/>
      <c r="L339" s="25"/>
      <c r="M339" s="25"/>
      <c r="N339" s="25"/>
      <c r="O339" s="25"/>
      <c r="P339" s="25"/>
    </row>
    <row r="340" spans="1:16" ht="16.5" thickBot="1">
      <c r="A340" s="196"/>
      <c r="B340" s="25"/>
      <c r="C340" s="197"/>
      <c r="D340" s="202"/>
      <c r="E340" s="25"/>
      <c r="F340" s="203"/>
      <c r="G340" s="25"/>
      <c r="H340" s="25"/>
      <c r="I340" s="25"/>
      <c r="K340" s="25"/>
      <c r="L340" s="25"/>
      <c r="M340" s="25"/>
      <c r="N340" s="25"/>
      <c r="O340" s="25"/>
      <c r="P340" s="25"/>
    </row>
    <row r="341" spans="1:16" ht="16.5" thickBot="1">
      <c r="A341" s="196"/>
      <c r="B341" s="25"/>
      <c r="C341" s="197"/>
      <c r="D341" s="202"/>
      <c r="E341" s="25"/>
      <c r="F341" s="203"/>
      <c r="G341" s="25"/>
      <c r="H341" s="25"/>
      <c r="I341" s="25"/>
      <c r="K341" s="25"/>
      <c r="L341" s="25"/>
      <c r="M341" s="25"/>
      <c r="N341" s="25"/>
      <c r="O341" s="25"/>
      <c r="P341" s="25"/>
    </row>
    <row r="342" spans="1:16" ht="16.5" thickBot="1">
      <c r="A342" s="196"/>
      <c r="B342" s="25"/>
      <c r="C342" s="197"/>
      <c r="D342" s="202"/>
      <c r="E342" s="25"/>
      <c r="F342" s="203"/>
      <c r="G342" s="25"/>
      <c r="H342" s="25"/>
      <c r="I342" s="25"/>
      <c r="K342" s="25"/>
      <c r="L342" s="25"/>
      <c r="M342" s="25"/>
      <c r="N342" s="25"/>
      <c r="O342" s="25"/>
      <c r="P342" s="25"/>
    </row>
    <row r="343" spans="1:16" ht="16.5" thickBot="1">
      <c r="A343" s="196"/>
      <c r="B343" s="25"/>
      <c r="C343" s="197"/>
      <c r="D343" s="202"/>
      <c r="E343" s="25"/>
      <c r="F343" s="203"/>
      <c r="G343" s="25"/>
      <c r="H343" s="25"/>
      <c r="I343" s="25"/>
      <c r="K343" s="25"/>
      <c r="L343" s="25"/>
      <c r="M343" s="25"/>
      <c r="N343" s="25"/>
      <c r="O343" s="25"/>
      <c r="P343" s="25"/>
    </row>
    <row r="344" spans="1:16" ht="16.5" thickBot="1">
      <c r="A344" s="196"/>
      <c r="B344" s="25"/>
      <c r="C344" s="197"/>
      <c r="D344" s="202"/>
      <c r="E344" s="25"/>
      <c r="F344" s="203"/>
      <c r="G344" s="25"/>
      <c r="H344" s="25"/>
      <c r="I344" s="25"/>
      <c r="K344" s="25"/>
      <c r="L344" s="25"/>
      <c r="M344" s="25"/>
      <c r="N344" s="25"/>
      <c r="O344" s="25"/>
      <c r="P344" s="25"/>
    </row>
    <row r="345" spans="1:16" ht="16.5" thickBot="1">
      <c r="A345" s="196"/>
      <c r="B345" s="25"/>
      <c r="C345" s="197"/>
      <c r="D345" s="202"/>
      <c r="E345" s="25"/>
      <c r="F345" s="203"/>
      <c r="G345" s="25"/>
      <c r="H345" s="25"/>
      <c r="I345" s="25"/>
      <c r="K345" s="25"/>
      <c r="L345" s="25"/>
      <c r="M345" s="25"/>
      <c r="N345" s="25"/>
      <c r="O345" s="25"/>
      <c r="P345" s="25"/>
    </row>
    <row r="346" spans="1:16" ht="16.5" thickBot="1">
      <c r="A346" s="196"/>
      <c r="B346" s="25"/>
      <c r="C346" s="197"/>
      <c r="D346" s="202"/>
      <c r="E346" s="25"/>
      <c r="F346" s="203"/>
      <c r="G346" s="25"/>
      <c r="H346" s="25"/>
      <c r="I346" s="25"/>
      <c r="K346" s="25"/>
      <c r="L346" s="25"/>
      <c r="M346" s="25"/>
      <c r="N346" s="25"/>
      <c r="O346" s="25"/>
      <c r="P346" s="25"/>
    </row>
    <row r="347" spans="1:16" ht="16.5" thickBot="1">
      <c r="A347" s="196"/>
      <c r="B347" s="25"/>
      <c r="C347" s="197"/>
      <c r="D347" s="202"/>
      <c r="E347" s="25"/>
      <c r="F347" s="203"/>
      <c r="G347" s="25"/>
      <c r="H347" s="25"/>
      <c r="I347" s="25"/>
      <c r="K347" s="25"/>
      <c r="L347" s="25"/>
      <c r="M347" s="25"/>
      <c r="N347" s="25"/>
      <c r="O347" s="25"/>
      <c r="P347" s="25"/>
    </row>
    <row r="348" spans="1:16" ht="16.5" thickBot="1">
      <c r="A348" s="196"/>
      <c r="B348" s="25"/>
      <c r="C348" s="197"/>
      <c r="D348" s="202"/>
      <c r="E348" s="25"/>
      <c r="F348" s="203"/>
      <c r="G348" s="25"/>
      <c r="H348" s="25"/>
      <c r="I348" s="25"/>
      <c r="K348" s="25"/>
      <c r="L348" s="25"/>
      <c r="M348" s="25"/>
      <c r="N348" s="25"/>
      <c r="O348" s="25"/>
      <c r="P348" s="25"/>
    </row>
    <row r="349" spans="1:16" ht="16.5" thickBot="1">
      <c r="A349" s="196"/>
      <c r="B349" s="25"/>
      <c r="C349" s="197"/>
      <c r="D349" s="202"/>
      <c r="E349" s="25"/>
      <c r="F349" s="203"/>
      <c r="G349" s="25"/>
      <c r="H349" s="25"/>
      <c r="I349" s="25"/>
      <c r="K349" s="25"/>
      <c r="L349" s="25"/>
      <c r="M349" s="25"/>
      <c r="N349" s="25"/>
      <c r="O349" s="25"/>
      <c r="P349" s="25"/>
    </row>
    <row r="350" spans="1:16" ht="16.5" thickBot="1">
      <c r="A350" s="196"/>
      <c r="B350" s="25"/>
      <c r="C350" s="197"/>
      <c r="D350" s="202"/>
      <c r="E350" s="25"/>
      <c r="F350" s="203"/>
      <c r="G350" s="25"/>
      <c r="H350" s="25"/>
      <c r="I350" s="25"/>
      <c r="K350" s="25"/>
      <c r="L350" s="25"/>
      <c r="M350" s="25"/>
      <c r="N350" s="25"/>
      <c r="O350" s="25"/>
      <c r="P350" s="25"/>
    </row>
    <row r="351" spans="1:16" ht="16.5" thickBot="1">
      <c r="A351" s="196"/>
      <c r="B351" s="25"/>
      <c r="C351" s="197"/>
      <c r="D351" s="202"/>
      <c r="E351" s="25"/>
      <c r="F351" s="203"/>
      <c r="G351" s="25"/>
      <c r="H351" s="25"/>
      <c r="I351" s="25"/>
      <c r="K351" s="25"/>
      <c r="L351" s="25"/>
      <c r="M351" s="25"/>
      <c r="N351" s="25"/>
      <c r="O351" s="25"/>
      <c r="P351" s="25"/>
    </row>
    <row r="352" spans="1:16" ht="16.5" thickBot="1">
      <c r="A352" s="196"/>
      <c r="B352" s="25"/>
      <c r="C352" s="197"/>
      <c r="D352" s="202"/>
      <c r="E352" s="25"/>
      <c r="F352" s="203"/>
      <c r="G352" s="25"/>
      <c r="H352" s="25"/>
      <c r="I352" s="25"/>
      <c r="K352" s="25"/>
      <c r="L352" s="25"/>
      <c r="M352" s="25"/>
      <c r="N352" s="25"/>
      <c r="O352" s="25"/>
      <c r="P352" s="25"/>
    </row>
    <row r="353" spans="1:16" ht="16.5" thickBot="1">
      <c r="A353" s="196"/>
      <c r="B353" s="25"/>
      <c r="C353" s="197"/>
      <c r="D353" s="202"/>
      <c r="E353" s="25"/>
      <c r="F353" s="203"/>
      <c r="G353" s="25"/>
      <c r="H353" s="25"/>
      <c r="I353" s="25"/>
      <c r="K353" s="25"/>
      <c r="L353" s="25"/>
      <c r="M353" s="25"/>
      <c r="N353" s="25"/>
      <c r="O353" s="25"/>
      <c r="P353" s="25"/>
    </row>
    <row r="354" spans="1:16" ht="16.5" thickBot="1">
      <c r="A354" s="196"/>
      <c r="B354" s="25"/>
      <c r="C354" s="197"/>
      <c r="D354" s="202"/>
      <c r="E354" s="25"/>
      <c r="F354" s="203"/>
      <c r="G354" s="25"/>
      <c r="H354" s="25"/>
      <c r="I354" s="25"/>
      <c r="K354" s="25"/>
      <c r="L354" s="25"/>
      <c r="M354" s="25"/>
      <c r="N354" s="25"/>
      <c r="O354" s="25"/>
      <c r="P354" s="25"/>
    </row>
    <row r="355" spans="1:16" ht="16.5" thickBot="1">
      <c r="A355" s="196"/>
      <c r="B355" s="25"/>
      <c r="C355" s="197"/>
      <c r="D355" s="202"/>
      <c r="E355" s="25"/>
      <c r="F355" s="203"/>
      <c r="G355" s="25"/>
      <c r="H355" s="25"/>
      <c r="I355" s="25"/>
      <c r="K355" s="25"/>
      <c r="L355" s="25"/>
      <c r="M355" s="25"/>
      <c r="N355" s="25"/>
      <c r="O355" s="25"/>
      <c r="P355" s="25"/>
    </row>
    <row r="356" spans="1:16" ht="16.5" thickBot="1">
      <c r="A356" s="196"/>
      <c r="B356" s="25"/>
      <c r="C356" s="197"/>
      <c r="D356" s="202"/>
      <c r="E356" s="25"/>
      <c r="F356" s="203"/>
      <c r="G356" s="25"/>
      <c r="H356" s="25"/>
      <c r="I356" s="25"/>
      <c r="K356" s="25"/>
      <c r="L356" s="25"/>
      <c r="M356" s="25"/>
      <c r="N356" s="25"/>
      <c r="O356" s="25"/>
      <c r="P356" s="25"/>
    </row>
    <row r="357" spans="1:16" ht="16.5" thickBot="1">
      <c r="A357" s="196"/>
      <c r="B357" s="25"/>
      <c r="C357" s="197"/>
      <c r="D357" s="202"/>
      <c r="E357" s="25"/>
      <c r="F357" s="203"/>
      <c r="G357" s="25"/>
      <c r="H357" s="25"/>
      <c r="I357" s="25"/>
      <c r="K357" s="25"/>
      <c r="L357" s="25"/>
      <c r="M357" s="25"/>
      <c r="N357" s="25"/>
      <c r="O357" s="25"/>
      <c r="P357" s="25"/>
    </row>
    <row r="358" spans="1:16" ht="16.5" thickBot="1">
      <c r="A358" s="196"/>
      <c r="B358" s="25"/>
      <c r="C358" s="197"/>
      <c r="D358" s="202"/>
      <c r="E358" s="25"/>
      <c r="F358" s="203"/>
      <c r="G358" s="25"/>
      <c r="H358" s="25"/>
      <c r="I358" s="25"/>
      <c r="K358" s="25"/>
      <c r="L358" s="25"/>
      <c r="M358" s="25"/>
      <c r="N358" s="25"/>
      <c r="O358" s="25"/>
      <c r="P358" s="25"/>
    </row>
    <row r="359" spans="1:16" ht="16.5" thickBot="1">
      <c r="A359" s="196"/>
      <c r="B359" s="25"/>
      <c r="C359" s="197"/>
      <c r="D359" s="202"/>
      <c r="E359" s="25"/>
      <c r="F359" s="203"/>
      <c r="G359" s="25"/>
      <c r="H359" s="25"/>
      <c r="I359" s="25"/>
      <c r="K359" s="25"/>
      <c r="L359" s="25"/>
      <c r="M359" s="25"/>
      <c r="N359" s="25"/>
      <c r="O359" s="25"/>
      <c r="P359" s="25"/>
    </row>
    <row r="360" spans="1:16" ht="16.5" thickBot="1">
      <c r="A360" s="196"/>
      <c r="B360" s="25"/>
      <c r="C360" s="197"/>
      <c r="D360" s="202"/>
      <c r="E360" s="25"/>
      <c r="F360" s="203"/>
      <c r="G360" s="25"/>
      <c r="H360" s="25"/>
      <c r="I360" s="25"/>
      <c r="K360" s="25"/>
      <c r="L360" s="25"/>
      <c r="M360" s="25"/>
      <c r="N360" s="25"/>
      <c r="O360" s="25"/>
      <c r="P360" s="25"/>
    </row>
    <row r="361" spans="1:16" ht="16.5" thickBot="1">
      <c r="A361" s="196"/>
      <c r="B361" s="25"/>
      <c r="C361" s="197"/>
      <c r="D361" s="202"/>
      <c r="E361" s="25"/>
      <c r="F361" s="203"/>
      <c r="G361" s="25"/>
      <c r="H361" s="25"/>
      <c r="I361" s="25"/>
      <c r="K361" s="25"/>
      <c r="L361" s="25"/>
      <c r="M361" s="25"/>
      <c r="N361" s="25"/>
      <c r="O361" s="25"/>
      <c r="P361" s="25"/>
    </row>
    <row r="362" spans="1:16" ht="16.5" thickBot="1">
      <c r="A362" s="196"/>
      <c r="B362" s="25"/>
      <c r="C362" s="197"/>
      <c r="D362" s="202"/>
      <c r="E362" s="25"/>
      <c r="F362" s="203"/>
      <c r="G362" s="25"/>
      <c r="H362" s="25"/>
      <c r="I362" s="25"/>
      <c r="K362" s="25"/>
      <c r="L362" s="25"/>
      <c r="M362" s="25"/>
      <c r="N362" s="25"/>
      <c r="O362" s="25"/>
      <c r="P362" s="25"/>
    </row>
    <row r="363" spans="1:16" ht="16.5" thickBot="1">
      <c r="A363" s="196"/>
      <c r="B363" s="25"/>
      <c r="C363" s="197"/>
      <c r="D363" s="202"/>
      <c r="E363" s="25"/>
      <c r="F363" s="203"/>
      <c r="G363" s="25"/>
      <c r="H363" s="25"/>
      <c r="I363" s="25"/>
      <c r="K363" s="25"/>
      <c r="L363" s="25"/>
      <c r="M363" s="25"/>
      <c r="N363" s="25"/>
      <c r="O363" s="25"/>
      <c r="P363" s="25"/>
    </row>
    <row r="364" spans="1:16" ht="16.5" thickBot="1">
      <c r="A364" s="196"/>
      <c r="B364" s="25"/>
      <c r="C364" s="197"/>
      <c r="D364" s="202"/>
      <c r="E364" s="25"/>
      <c r="F364" s="203"/>
      <c r="G364" s="25"/>
      <c r="H364" s="25"/>
      <c r="I364" s="25"/>
      <c r="K364" s="25"/>
      <c r="L364" s="25"/>
      <c r="M364" s="25"/>
      <c r="N364" s="25"/>
      <c r="O364" s="25"/>
      <c r="P364" s="25"/>
    </row>
    <row r="365" spans="1:16" ht="16.5" thickBot="1">
      <c r="A365" s="196"/>
      <c r="B365" s="25"/>
      <c r="C365" s="197"/>
      <c r="D365" s="202"/>
      <c r="E365" s="25"/>
      <c r="F365" s="203"/>
      <c r="G365" s="25"/>
      <c r="H365" s="25"/>
      <c r="I365" s="25"/>
      <c r="K365" s="25"/>
      <c r="L365" s="25"/>
      <c r="M365" s="25"/>
      <c r="N365" s="25"/>
      <c r="O365" s="25"/>
      <c r="P365" s="25"/>
    </row>
    <row r="366" spans="1:16" ht="16.5" thickBot="1">
      <c r="A366" s="196"/>
      <c r="B366" s="25"/>
      <c r="C366" s="197"/>
      <c r="D366" s="202"/>
      <c r="E366" s="25"/>
      <c r="F366" s="203"/>
      <c r="G366" s="25"/>
      <c r="H366" s="25"/>
      <c r="I366" s="25"/>
      <c r="K366" s="25"/>
      <c r="L366" s="25"/>
      <c r="M366" s="25"/>
      <c r="N366" s="25"/>
      <c r="O366" s="25"/>
      <c r="P366" s="25"/>
    </row>
    <row r="367" spans="1:16" ht="16.5" thickBot="1">
      <c r="A367" s="196"/>
      <c r="B367" s="25"/>
      <c r="C367" s="197"/>
      <c r="D367" s="202"/>
      <c r="E367" s="25"/>
      <c r="F367" s="203"/>
      <c r="G367" s="25"/>
      <c r="H367" s="25"/>
      <c r="I367" s="25"/>
      <c r="K367" s="25"/>
      <c r="L367" s="25"/>
      <c r="M367" s="25"/>
      <c r="N367" s="25"/>
      <c r="O367" s="25"/>
      <c r="P367" s="25"/>
    </row>
    <row r="368" spans="1:16" ht="16.5" thickBot="1">
      <c r="A368" s="196"/>
      <c r="B368" s="25"/>
      <c r="C368" s="197"/>
      <c r="D368" s="202"/>
      <c r="E368" s="25"/>
      <c r="F368" s="203"/>
      <c r="G368" s="25"/>
      <c r="H368" s="25"/>
      <c r="I368" s="25"/>
      <c r="K368" s="25"/>
      <c r="L368" s="25"/>
      <c r="M368" s="25"/>
      <c r="N368" s="25"/>
      <c r="O368" s="25"/>
      <c r="P368" s="25"/>
    </row>
    <row r="369" spans="1:16" ht="16.5" thickBot="1">
      <c r="A369" s="196"/>
      <c r="B369" s="25"/>
      <c r="C369" s="197"/>
      <c r="D369" s="202"/>
      <c r="E369" s="25"/>
      <c r="F369" s="203"/>
      <c r="G369" s="25"/>
      <c r="H369" s="25"/>
      <c r="I369" s="25"/>
      <c r="K369" s="25"/>
      <c r="L369" s="25"/>
      <c r="M369" s="25"/>
      <c r="N369" s="25"/>
      <c r="O369" s="25"/>
      <c r="P369" s="25"/>
    </row>
    <row r="370" spans="1:16" ht="16.5" thickBot="1">
      <c r="A370" s="196"/>
      <c r="B370" s="25"/>
      <c r="C370" s="197"/>
      <c r="D370" s="202"/>
      <c r="E370" s="25"/>
      <c r="F370" s="203"/>
      <c r="G370" s="25"/>
      <c r="H370" s="25"/>
      <c r="I370" s="25"/>
      <c r="K370" s="25"/>
      <c r="L370" s="25"/>
      <c r="M370" s="25"/>
      <c r="N370" s="25"/>
      <c r="O370" s="25"/>
      <c r="P370" s="25"/>
    </row>
    <row r="371" spans="1:16" ht="16.5" thickBot="1">
      <c r="A371" s="196"/>
      <c r="B371" s="25"/>
      <c r="C371" s="197"/>
      <c r="D371" s="202"/>
      <c r="E371" s="25"/>
      <c r="F371" s="203"/>
      <c r="G371" s="25"/>
      <c r="H371" s="25"/>
      <c r="I371" s="25"/>
      <c r="K371" s="25"/>
      <c r="L371" s="25"/>
      <c r="M371" s="25"/>
      <c r="N371" s="25"/>
      <c r="O371" s="25"/>
      <c r="P371" s="25"/>
    </row>
    <row r="372" spans="1:16" ht="16.5" thickBot="1">
      <c r="A372" s="196"/>
      <c r="B372" s="25"/>
      <c r="C372" s="197"/>
      <c r="D372" s="202"/>
      <c r="E372" s="25"/>
      <c r="F372" s="203"/>
      <c r="G372" s="25"/>
      <c r="H372" s="25"/>
      <c r="I372" s="25"/>
      <c r="K372" s="25"/>
      <c r="L372" s="25"/>
      <c r="M372" s="25"/>
      <c r="N372" s="25"/>
      <c r="O372" s="25"/>
      <c r="P372" s="25"/>
    </row>
    <row r="373" spans="1:16" ht="16.5" thickBot="1">
      <c r="A373" s="196"/>
      <c r="B373" s="25"/>
      <c r="C373" s="197"/>
      <c r="D373" s="202"/>
      <c r="E373" s="25"/>
      <c r="F373" s="203"/>
      <c r="G373" s="25"/>
      <c r="H373" s="25"/>
      <c r="I373" s="25"/>
      <c r="K373" s="25"/>
      <c r="L373" s="25"/>
      <c r="M373" s="25"/>
      <c r="N373" s="25"/>
      <c r="O373" s="25"/>
      <c r="P373" s="25"/>
    </row>
    <row r="374" spans="1:16" ht="16.5" thickBot="1">
      <c r="A374" s="196"/>
      <c r="B374" s="25"/>
      <c r="C374" s="197"/>
      <c r="D374" s="202"/>
      <c r="E374" s="25"/>
      <c r="F374" s="203"/>
      <c r="G374" s="25"/>
      <c r="H374" s="25"/>
      <c r="I374" s="25"/>
      <c r="K374" s="25"/>
      <c r="L374" s="25"/>
      <c r="M374" s="25"/>
      <c r="N374" s="25"/>
      <c r="O374" s="25"/>
      <c r="P374" s="25"/>
    </row>
    <row r="375" spans="1:16" ht="16.5" thickBot="1">
      <c r="A375" s="196"/>
      <c r="B375" s="25"/>
      <c r="C375" s="197"/>
      <c r="D375" s="202"/>
      <c r="E375" s="25"/>
      <c r="F375" s="203"/>
      <c r="G375" s="25"/>
      <c r="H375" s="25"/>
      <c r="I375" s="25"/>
      <c r="K375" s="25"/>
      <c r="L375" s="25"/>
      <c r="M375" s="25"/>
      <c r="N375" s="25"/>
      <c r="O375" s="25"/>
      <c r="P375" s="25"/>
    </row>
    <row r="376" spans="1:16" ht="16.5" thickBot="1">
      <c r="A376" s="196"/>
      <c r="B376" s="25"/>
      <c r="C376" s="197"/>
      <c r="D376" s="202"/>
      <c r="E376" s="25"/>
      <c r="F376" s="203"/>
      <c r="G376" s="25"/>
      <c r="H376" s="25"/>
      <c r="I376" s="25"/>
      <c r="K376" s="25"/>
      <c r="L376" s="25"/>
      <c r="M376" s="25"/>
      <c r="N376" s="25"/>
      <c r="O376" s="25"/>
      <c r="P376" s="25"/>
    </row>
    <row r="377" spans="1:16" ht="16.5" thickBot="1">
      <c r="A377" s="196"/>
      <c r="B377" s="25"/>
      <c r="C377" s="197"/>
      <c r="D377" s="202"/>
      <c r="E377" s="25"/>
      <c r="F377" s="203"/>
      <c r="G377" s="25"/>
      <c r="H377" s="25"/>
      <c r="I377" s="25"/>
      <c r="K377" s="25"/>
      <c r="L377" s="25"/>
      <c r="M377" s="25"/>
      <c r="N377" s="25"/>
      <c r="O377" s="25"/>
      <c r="P377" s="25"/>
    </row>
    <row r="378" spans="1:16" ht="16.5" thickBot="1">
      <c r="A378" s="196"/>
      <c r="B378" s="25"/>
      <c r="C378" s="197"/>
      <c r="D378" s="202"/>
      <c r="E378" s="25"/>
      <c r="F378" s="203"/>
      <c r="G378" s="25"/>
      <c r="H378" s="25"/>
      <c r="I378" s="25"/>
      <c r="K378" s="25"/>
      <c r="L378" s="25"/>
      <c r="M378" s="25"/>
      <c r="N378" s="25"/>
      <c r="O378" s="25"/>
      <c r="P378" s="25"/>
    </row>
    <row r="379" spans="1:16" ht="16.5" thickBot="1">
      <c r="A379" s="196"/>
      <c r="B379" s="25"/>
      <c r="C379" s="197"/>
      <c r="D379" s="202"/>
      <c r="E379" s="25"/>
      <c r="F379" s="203"/>
      <c r="G379" s="25"/>
      <c r="H379" s="25"/>
      <c r="I379" s="25"/>
      <c r="K379" s="25"/>
      <c r="L379" s="25"/>
      <c r="M379" s="25"/>
      <c r="N379" s="25"/>
      <c r="O379" s="25"/>
      <c r="P379" s="25"/>
    </row>
    <row r="380" spans="1:16" ht="16.5" thickBot="1">
      <c r="A380" s="196"/>
      <c r="B380" s="25"/>
      <c r="C380" s="197"/>
      <c r="D380" s="202"/>
      <c r="E380" s="25"/>
      <c r="F380" s="203"/>
      <c r="G380" s="25"/>
      <c r="H380" s="25"/>
      <c r="I380" s="25"/>
      <c r="K380" s="25"/>
      <c r="L380" s="25"/>
      <c r="M380" s="25"/>
      <c r="N380" s="25"/>
      <c r="O380" s="25"/>
      <c r="P380" s="25"/>
    </row>
    <row r="381" spans="1:16" ht="16.5" thickBot="1">
      <c r="A381" s="196"/>
      <c r="B381" s="25"/>
      <c r="C381" s="197"/>
      <c r="D381" s="202"/>
      <c r="E381" s="25"/>
      <c r="F381" s="203"/>
      <c r="G381" s="25"/>
      <c r="H381" s="25"/>
      <c r="I381" s="25"/>
      <c r="K381" s="25"/>
      <c r="L381" s="25"/>
      <c r="M381" s="25"/>
      <c r="N381" s="25"/>
      <c r="O381" s="25"/>
      <c r="P381" s="25"/>
    </row>
    <row r="382" spans="1:16" ht="16.5" thickBot="1">
      <c r="A382" s="196"/>
      <c r="B382" s="25"/>
      <c r="C382" s="197"/>
      <c r="D382" s="202"/>
      <c r="E382" s="25"/>
      <c r="F382" s="203"/>
      <c r="G382" s="25"/>
      <c r="H382" s="25"/>
      <c r="I382" s="25"/>
      <c r="K382" s="25"/>
      <c r="L382" s="25"/>
      <c r="M382" s="25"/>
      <c r="N382" s="25"/>
      <c r="O382" s="25"/>
      <c r="P382" s="25"/>
    </row>
    <row r="383" spans="1:16" ht="16.5" thickBot="1">
      <c r="A383" s="196"/>
      <c r="B383" s="25"/>
      <c r="C383" s="197"/>
      <c r="D383" s="202"/>
      <c r="E383" s="25"/>
      <c r="F383" s="203"/>
      <c r="G383" s="25"/>
      <c r="H383" s="25"/>
      <c r="I383" s="25"/>
      <c r="K383" s="25"/>
      <c r="L383" s="25"/>
      <c r="M383" s="25"/>
      <c r="N383" s="25"/>
      <c r="O383" s="25"/>
      <c r="P383" s="25"/>
    </row>
    <row r="384" spans="1:16" ht="16.5" thickBot="1">
      <c r="A384" s="196"/>
      <c r="B384" s="25"/>
      <c r="C384" s="197"/>
      <c r="D384" s="202"/>
      <c r="E384" s="25"/>
      <c r="F384" s="203"/>
      <c r="G384" s="25"/>
      <c r="H384" s="25"/>
      <c r="I384" s="25"/>
      <c r="K384" s="25"/>
      <c r="L384" s="25"/>
      <c r="M384" s="25"/>
      <c r="N384" s="25"/>
      <c r="O384" s="25"/>
      <c r="P384" s="25"/>
    </row>
    <row r="385" spans="1:16" ht="16.5" thickBot="1">
      <c r="A385" s="196"/>
      <c r="B385" s="25"/>
      <c r="C385" s="197"/>
      <c r="D385" s="202"/>
      <c r="E385" s="25"/>
      <c r="F385" s="203"/>
      <c r="G385" s="25"/>
      <c r="H385" s="25"/>
      <c r="I385" s="25"/>
      <c r="K385" s="25"/>
      <c r="L385" s="25"/>
      <c r="M385" s="25"/>
      <c r="N385" s="25"/>
      <c r="O385" s="25"/>
      <c r="P385" s="25"/>
    </row>
    <row r="386" spans="1:16" ht="16.5" thickBot="1">
      <c r="A386" s="196"/>
      <c r="B386" s="25"/>
      <c r="C386" s="197"/>
      <c r="D386" s="202"/>
      <c r="E386" s="25"/>
      <c r="F386" s="203"/>
      <c r="G386" s="25"/>
      <c r="H386" s="25"/>
      <c r="I386" s="25"/>
      <c r="K386" s="25"/>
      <c r="L386" s="25"/>
      <c r="M386" s="25"/>
      <c r="N386" s="25"/>
      <c r="O386" s="25"/>
      <c r="P386" s="25"/>
    </row>
    <row r="387" spans="1:16" ht="16.5" thickBot="1">
      <c r="A387" s="196"/>
      <c r="B387" s="25"/>
      <c r="C387" s="197"/>
      <c r="D387" s="202"/>
      <c r="E387" s="25"/>
      <c r="F387" s="203"/>
      <c r="G387" s="25"/>
      <c r="H387" s="25"/>
      <c r="I387" s="25"/>
      <c r="K387" s="25"/>
      <c r="L387" s="25"/>
      <c r="M387" s="25"/>
      <c r="N387" s="25"/>
      <c r="O387" s="25"/>
      <c r="P387" s="25"/>
    </row>
    <row r="388" spans="1:16" ht="16.5" thickBot="1">
      <c r="A388" s="196"/>
      <c r="B388" s="25"/>
      <c r="C388" s="197"/>
      <c r="D388" s="202"/>
      <c r="E388" s="25"/>
      <c r="F388" s="203"/>
      <c r="G388" s="25"/>
      <c r="H388" s="25"/>
      <c r="I388" s="25"/>
      <c r="K388" s="25"/>
      <c r="L388" s="25"/>
      <c r="M388" s="25"/>
      <c r="N388" s="25"/>
      <c r="O388" s="25"/>
      <c r="P388" s="25"/>
    </row>
    <row r="389" spans="1:16" ht="16.5" thickBot="1">
      <c r="A389" s="196"/>
      <c r="B389" s="25"/>
      <c r="C389" s="197"/>
      <c r="D389" s="202"/>
      <c r="E389" s="25"/>
      <c r="F389" s="203"/>
      <c r="G389" s="25"/>
      <c r="H389" s="25"/>
      <c r="I389" s="25"/>
      <c r="K389" s="25"/>
      <c r="L389" s="25"/>
      <c r="M389" s="25"/>
      <c r="N389" s="25"/>
      <c r="O389" s="25"/>
      <c r="P389" s="25"/>
    </row>
    <row r="390" spans="1:16" ht="16.5" thickBot="1">
      <c r="A390" s="196"/>
      <c r="B390" s="25"/>
      <c r="C390" s="197"/>
      <c r="D390" s="202"/>
      <c r="E390" s="25"/>
      <c r="F390" s="203"/>
      <c r="G390" s="25"/>
      <c r="H390" s="25"/>
      <c r="I390" s="25"/>
      <c r="K390" s="25"/>
      <c r="L390" s="25"/>
      <c r="M390" s="25"/>
      <c r="N390" s="25"/>
      <c r="O390" s="25"/>
      <c r="P390" s="25"/>
    </row>
    <row r="391" spans="1:16" ht="16.5" thickBot="1">
      <c r="A391" s="196"/>
      <c r="B391" s="25"/>
      <c r="C391" s="197"/>
      <c r="D391" s="202"/>
      <c r="E391" s="25"/>
      <c r="F391" s="203"/>
      <c r="G391" s="25"/>
      <c r="H391" s="25"/>
      <c r="I391" s="25"/>
      <c r="K391" s="25"/>
      <c r="L391" s="25"/>
      <c r="M391" s="25"/>
      <c r="N391" s="25"/>
      <c r="O391" s="25"/>
      <c r="P391" s="25"/>
    </row>
    <row r="392" spans="1:16" ht="16.5" thickBot="1">
      <c r="A392" s="196"/>
      <c r="B392" s="25"/>
      <c r="C392" s="197"/>
      <c r="D392" s="202"/>
      <c r="E392" s="25"/>
      <c r="F392" s="203"/>
      <c r="G392" s="25"/>
      <c r="H392" s="25"/>
      <c r="I392" s="25"/>
      <c r="K392" s="25"/>
      <c r="L392" s="25"/>
      <c r="M392" s="25"/>
      <c r="N392" s="25"/>
      <c r="O392" s="25"/>
      <c r="P392" s="25"/>
    </row>
    <row r="393" spans="1:16" ht="16.5" thickBot="1">
      <c r="A393" s="196"/>
      <c r="B393" s="25"/>
      <c r="C393" s="197"/>
      <c r="D393" s="202"/>
      <c r="E393" s="25"/>
      <c r="F393" s="203"/>
      <c r="G393" s="25"/>
      <c r="H393" s="25"/>
      <c r="I393" s="25"/>
      <c r="K393" s="25"/>
      <c r="L393" s="25"/>
      <c r="M393" s="25"/>
      <c r="N393" s="25"/>
      <c r="O393" s="25"/>
      <c r="P393" s="25"/>
    </row>
    <row r="394" spans="1:16" ht="16.5" thickBot="1">
      <c r="A394" s="196"/>
      <c r="B394" s="25"/>
      <c r="C394" s="197"/>
      <c r="D394" s="202"/>
      <c r="E394" s="25"/>
      <c r="F394" s="203"/>
      <c r="G394" s="25"/>
      <c r="H394" s="25"/>
      <c r="I394" s="25"/>
      <c r="K394" s="25"/>
      <c r="L394" s="25"/>
      <c r="M394" s="25"/>
      <c r="N394" s="25"/>
      <c r="O394" s="25"/>
      <c r="P394" s="25"/>
    </row>
    <row r="395" spans="1:16" ht="16.5" thickBot="1">
      <c r="A395" s="196"/>
      <c r="B395" s="25"/>
      <c r="C395" s="197"/>
      <c r="D395" s="202"/>
      <c r="E395" s="25"/>
      <c r="F395" s="203"/>
      <c r="G395" s="25"/>
      <c r="H395" s="25"/>
      <c r="I395" s="25"/>
      <c r="K395" s="25"/>
      <c r="L395" s="25"/>
      <c r="M395" s="25"/>
      <c r="N395" s="25"/>
      <c r="O395" s="25"/>
      <c r="P395" s="25"/>
    </row>
    <row r="396" spans="1:16" ht="16.5" thickBot="1">
      <c r="A396" s="196"/>
      <c r="B396" s="25"/>
      <c r="C396" s="197"/>
      <c r="D396" s="202"/>
      <c r="E396" s="25"/>
      <c r="F396" s="203"/>
      <c r="G396" s="25"/>
      <c r="H396" s="25"/>
      <c r="I396" s="25"/>
      <c r="K396" s="25"/>
      <c r="L396" s="25"/>
      <c r="M396" s="25"/>
      <c r="N396" s="25"/>
      <c r="O396" s="25"/>
      <c r="P396" s="25"/>
    </row>
    <row r="397" spans="1:16" ht="16.5" thickBot="1">
      <c r="A397" s="196"/>
      <c r="B397" s="25"/>
      <c r="C397" s="197"/>
      <c r="D397" s="202"/>
      <c r="E397" s="25"/>
      <c r="F397" s="203"/>
      <c r="G397" s="25"/>
      <c r="H397" s="25"/>
      <c r="I397" s="25"/>
      <c r="K397" s="25"/>
      <c r="L397" s="25"/>
      <c r="M397" s="25"/>
      <c r="N397" s="25"/>
      <c r="O397" s="25"/>
      <c r="P397" s="25"/>
    </row>
    <row r="398" spans="1:16" ht="16.5" thickBot="1">
      <c r="A398" s="196"/>
      <c r="B398" s="25"/>
      <c r="C398" s="197"/>
      <c r="D398" s="202"/>
      <c r="E398" s="25"/>
      <c r="F398" s="203"/>
      <c r="G398" s="25"/>
      <c r="H398" s="25"/>
      <c r="I398" s="25"/>
      <c r="K398" s="25"/>
      <c r="L398" s="25"/>
      <c r="M398" s="25"/>
      <c r="N398" s="25"/>
      <c r="O398" s="25"/>
      <c r="P398" s="25"/>
    </row>
    <row r="399" spans="1:16" ht="16.5" thickBot="1">
      <c r="A399" s="196"/>
      <c r="B399" s="25"/>
      <c r="C399" s="197"/>
      <c r="D399" s="202"/>
      <c r="E399" s="25"/>
      <c r="F399" s="203"/>
      <c r="G399" s="25"/>
      <c r="H399" s="25"/>
      <c r="I399" s="25"/>
      <c r="K399" s="25"/>
      <c r="L399" s="25"/>
      <c r="M399" s="25"/>
      <c r="N399" s="25"/>
      <c r="O399" s="25"/>
      <c r="P399" s="25"/>
    </row>
    <row r="400" spans="1:16" ht="16.5" thickBot="1">
      <c r="A400" s="196"/>
      <c r="B400" s="25"/>
      <c r="C400" s="197"/>
      <c r="D400" s="202"/>
      <c r="E400" s="25"/>
      <c r="F400" s="203"/>
      <c r="G400" s="25"/>
      <c r="H400" s="25"/>
      <c r="I400" s="25"/>
      <c r="K400" s="25"/>
      <c r="L400" s="25"/>
      <c r="M400" s="25"/>
      <c r="N400" s="25"/>
      <c r="O400" s="25"/>
      <c r="P400" s="25"/>
    </row>
    <row r="401" spans="1:16" ht="16.5" thickBot="1">
      <c r="A401" s="196"/>
      <c r="B401" s="25"/>
      <c r="C401" s="197"/>
      <c r="D401" s="202"/>
      <c r="E401" s="25"/>
      <c r="F401" s="203"/>
      <c r="G401" s="25"/>
      <c r="H401" s="25"/>
      <c r="I401" s="25"/>
      <c r="K401" s="25"/>
      <c r="L401" s="25"/>
      <c r="M401" s="25"/>
      <c r="N401" s="25"/>
      <c r="O401" s="25"/>
      <c r="P401" s="25"/>
    </row>
    <row r="402" spans="1:16" ht="16.5" thickBot="1">
      <c r="A402" s="196"/>
      <c r="B402" s="25"/>
      <c r="C402" s="197"/>
      <c r="D402" s="202"/>
      <c r="E402" s="25"/>
      <c r="F402" s="203"/>
      <c r="G402" s="25"/>
      <c r="H402" s="25"/>
      <c r="I402" s="25"/>
      <c r="K402" s="25"/>
      <c r="L402" s="25"/>
      <c r="M402" s="25"/>
      <c r="N402" s="25"/>
      <c r="O402" s="25"/>
      <c r="P402" s="25"/>
    </row>
    <row r="403" spans="1:16" ht="16.5" thickBot="1">
      <c r="A403" s="196"/>
      <c r="B403" s="25"/>
      <c r="C403" s="197"/>
      <c r="D403" s="202"/>
      <c r="E403" s="25"/>
      <c r="F403" s="203"/>
      <c r="G403" s="25"/>
      <c r="H403" s="25"/>
      <c r="I403" s="25"/>
      <c r="K403" s="25"/>
      <c r="L403" s="25"/>
      <c r="M403" s="25"/>
      <c r="N403" s="25"/>
      <c r="O403" s="25"/>
      <c r="P403" s="25"/>
    </row>
    <row r="404" spans="1:16" ht="16.5" thickBot="1">
      <c r="A404" s="196"/>
      <c r="B404" s="25"/>
      <c r="C404" s="197"/>
      <c r="D404" s="202"/>
      <c r="E404" s="25"/>
      <c r="F404" s="203"/>
      <c r="G404" s="25"/>
      <c r="H404" s="25"/>
      <c r="I404" s="25"/>
      <c r="K404" s="25"/>
      <c r="L404" s="25"/>
      <c r="M404" s="25"/>
      <c r="N404" s="25"/>
      <c r="O404" s="25"/>
      <c r="P404" s="25"/>
    </row>
    <row r="405" spans="1:16" ht="16.5" thickBot="1">
      <c r="A405" s="196"/>
      <c r="B405" s="25"/>
      <c r="C405" s="197"/>
      <c r="D405" s="202"/>
      <c r="E405" s="25"/>
      <c r="F405" s="203"/>
      <c r="G405" s="25"/>
      <c r="H405" s="25"/>
      <c r="I405" s="25"/>
      <c r="K405" s="25"/>
      <c r="L405" s="25"/>
      <c r="M405" s="25"/>
      <c r="N405" s="25"/>
      <c r="O405" s="25"/>
      <c r="P405" s="25"/>
    </row>
    <row r="406" spans="1:16" ht="16.5" thickBot="1">
      <c r="A406" s="196"/>
      <c r="B406" s="25"/>
      <c r="C406" s="197"/>
      <c r="D406" s="202"/>
      <c r="E406" s="25"/>
      <c r="F406" s="203"/>
      <c r="G406" s="25"/>
      <c r="H406" s="25"/>
      <c r="I406" s="25"/>
      <c r="K406" s="25"/>
      <c r="L406" s="25"/>
      <c r="M406" s="25"/>
      <c r="N406" s="25"/>
      <c r="O406" s="25"/>
      <c r="P406" s="25"/>
    </row>
    <row r="407" spans="1:16" ht="16.5" thickBot="1">
      <c r="A407" s="196"/>
      <c r="B407" s="25"/>
      <c r="C407" s="197"/>
      <c r="D407" s="202"/>
      <c r="E407" s="25"/>
      <c r="F407" s="203"/>
      <c r="G407" s="25"/>
      <c r="H407" s="25"/>
      <c r="I407" s="25"/>
      <c r="K407" s="25"/>
      <c r="L407" s="25"/>
      <c r="M407" s="25"/>
      <c r="N407" s="25"/>
      <c r="O407" s="25"/>
      <c r="P407" s="25"/>
    </row>
    <row r="408" spans="1:16" ht="16.5" thickBot="1">
      <c r="A408" s="196"/>
      <c r="B408" s="25"/>
      <c r="C408" s="197"/>
      <c r="D408" s="202"/>
      <c r="E408" s="25"/>
      <c r="F408" s="203"/>
      <c r="G408" s="25"/>
      <c r="H408" s="25"/>
      <c r="I408" s="25"/>
      <c r="K408" s="25"/>
      <c r="L408" s="25"/>
      <c r="M408" s="25"/>
      <c r="N408" s="25"/>
      <c r="O408" s="25"/>
      <c r="P408" s="25"/>
    </row>
    <row r="409" spans="1:16" ht="16.5" thickBot="1">
      <c r="A409" s="196"/>
      <c r="B409" s="25"/>
      <c r="C409" s="197"/>
      <c r="D409" s="202"/>
      <c r="E409" s="25"/>
      <c r="F409" s="203"/>
      <c r="G409" s="25"/>
      <c r="H409" s="25"/>
      <c r="I409" s="25"/>
      <c r="K409" s="25"/>
      <c r="L409" s="25"/>
      <c r="M409" s="25"/>
      <c r="N409" s="25"/>
      <c r="O409" s="25"/>
      <c r="P409" s="25"/>
    </row>
    <row r="410" spans="1:16" ht="16.5" thickBot="1">
      <c r="A410" s="196"/>
      <c r="B410" s="25"/>
      <c r="C410" s="197"/>
      <c r="D410" s="202"/>
      <c r="E410" s="25"/>
      <c r="F410" s="203"/>
      <c r="G410" s="25"/>
      <c r="H410" s="25"/>
      <c r="I410" s="25"/>
      <c r="K410" s="25"/>
      <c r="L410" s="25"/>
      <c r="M410" s="25"/>
      <c r="N410" s="25"/>
      <c r="O410" s="25"/>
      <c r="P410" s="25"/>
    </row>
    <row r="411" spans="1:16" ht="16.5" thickBot="1">
      <c r="A411" s="196"/>
      <c r="B411" s="25"/>
      <c r="C411" s="197"/>
      <c r="D411" s="202"/>
      <c r="E411" s="25"/>
      <c r="F411" s="203"/>
      <c r="G411" s="25"/>
      <c r="H411" s="25"/>
      <c r="I411" s="25"/>
      <c r="K411" s="25"/>
      <c r="L411" s="25"/>
      <c r="M411" s="25"/>
      <c r="N411" s="25"/>
      <c r="O411" s="25"/>
      <c r="P411" s="25"/>
    </row>
    <row r="412" spans="1:16" ht="16.5" thickBot="1">
      <c r="A412" s="196"/>
      <c r="B412" s="25"/>
      <c r="C412" s="197"/>
      <c r="D412" s="202"/>
      <c r="E412" s="25"/>
      <c r="F412" s="203"/>
      <c r="G412" s="25"/>
      <c r="H412" s="25"/>
      <c r="I412" s="25"/>
      <c r="K412" s="25"/>
      <c r="L412" s="25"/>
      <c r="M412" s="25"/>
      <c r="N412" s="25"/>
      <c r="O412" s="25"/>
      <c r="P412" s="25"/>
    </row>
    <row r="413" spans="1:16" ht="16.5" thickBot="1">
      <c r="A413" s="196"/>
      <c r="B413" s="25"/>
      <c r="C413" s="197"/>
      <c r="D413" s="202"/>
      <c r="E413" s="25"/>
      <c r="F413" s="203"/>
      <c r="G413" s="25"/>
      <c r="H413" s="25"/>
      <c r="I413" s="25"/>
      <c r="K413" s="25"/>
      <c r="L413" s="25"/>
      <c r="M413" s="25"/>
      <c r="N413" s="25"/>
      <c r="O413" s="25"/>
      <c r="P413" s="25"/>
    </row>
    <row r="414" spans="1:16" ht="16.5" thickBot="1">
      <c r="A414" s="196"/>
      <c r="B414" s="25"/>
      <c r="C414" s="197"/>
      <c r="D414" s="202"/>
      <c r="E414" s="25"/>
      <c r="F414" s="203"/>
      <c r="G414" s="25"/>
      <c r="H414" s="25"/>
      <c r="I414" s="25"/>
      <c r="K414" s="25"/>
      <c r="L414" s="25"/>
      <c r="M414" s="25"/>
      <c r="N414" s="25"/>
      <c r="O414" s="25"/>
      <c r="P414" s="25"/>
    </row>
    <row r="415" spans="1:16" ht="16.5" thickBot="1">
      <c r="A415" s="196"/>
      <c r="B415" s="25"/>
      <c r="C415" s="197"/>
      <c r="D415" s="202"/>
      <c r="E415" s="25"/>
      <c r="F415" s="203"/>
      <c r="G415" s="25"/>
      <c r="H415" s="25"/>
      <c r="I415" s="25"/>
      <c r="K415" s="25"/>
      <c r="L415" s="25"/>
      <c r="M415" s="25"/>
      <c r="N415" s="25"/>
      <c r="O415" s="25"/>
      <c r="P415" s="25"/>
    </row>
    <row r="416" spans="1:16" ht="16.5" thickBot="1">
      <c r="A416" s="196"/>
      <c r="B416" s="25"/>
      <c r="C416" s="197"/>
      <c r="D416" s="202"/>
      <c r="E416" s="25"/>
      <c r="F416" s="203"/>
      <c r="G416" s="25"/>
      <c r="H416" s="25"/>
      <c r="I416" s="25"/>
      <c r="K416" s="25"/>
      <c r="L416" s="25"/>
      <c r="M416" s="25"/>
      <c r="N416" s="25"/>
      <c r="O416" s="25"/>
      <c r="P416" s="25"/>
    </row>
    <row r="417" spans="1:16" ht="16.5" thickBot="1">
      <c r="A417" s="196"/>
      <c r="B417" s="25"/>
      <c r="C417" s="197"/>
      <c r="D417" s="202"/>
      <c r="E417" s="25"/>
      <c r="F417" s="203"/>
      <c r="G417" s="25"/>
      <c r="H417" s="25"/>
      <c r="I417" s="25"/>
      <c r="K417" s="25"/>
      <c r="L417" s="25"/>
      <c r="M417" s="25"/>
      <c r="N417" s="25"/>
      <c r="O417" s="25"/>
      <c r="P417" s="25"/>
    </row>
    <row r="418" spans="1:16" ht="16.5" thickBot="1">
      <c r="A418" s="196"/>
      <c r="B418" s="25"/>
      <c r="C418" s="197"/>
      <c r="D418" s="202"/>
      <c r="E418" s="25"/>
      <c r="F418" s="203"/>
      <c r="G418" s="25"/>
      <c r="H418" s="25"/>
      <c r="I418" s="25"/>
      <c r="K418" s="25"/>
      <c r="L418" s="25"/>
      <c r="M418" s="25"/>
      <c r="N418" s="25"/>
      <c r="O418" s="25"/>
      <c r="P418" s="25"/>
    </row>
    <row r="419" spans="1:16" ht="16.5" thickBot="1">
      <c r="A419" s="196"/>
      <c r="B419" s="25"/>
      <c r="C419" s="197"/>
      <c r="D419" s="202"/>
      <c r="E419" s="25"/>
      <c r="F419" s="203"/>
      <c r="G419" s="25"/>
      <c r="H419" s="25"/>
      <c r="I419" s="25"/>
      <c r="K419" s="25"/>
      <c r="L419" s="25"/>
      <c r="M419" s="25"/>
      <c r="N419" s="25"/>
      <c r="O419" s="25"/>
      <c r="P419" s="25"/>
    </row>
    <row r="420" spans="1:16" ht="16.5" thickBot="1">
      <c r="A420" s="196"/>
      <c r="B420" s="25"/>
      <c r="C420" s="197"/>
      <c r="D420" s="202"/>
      <c r="E420" s="25"/>
      <c r="F420" s="203"/>
      <c r="G420" s="25"/>
      <c r="H420" s="25"/>
      <c r="I420" s="25"/>
      <c r="K420" s="25"/>
      <c r="L420" s="25"/>
      <c r="M420" s="25"/>
      <c r="N420" s="25"/>
      <c r="O420" s="25"/>
      <c r="P420" s="25"/>
    </row>
    <row r="421" spans="1:16" ht="16.5" thickBot="1">
      <c r="A421" s="196"/>
      <c r="B421" s="25"/>
      <c r="C421" s="197"/>
      <c r="D421" s="202"/>
      <c r="E421" s="25"/>
      <c r="F421" s="203"/>
      <c r="G421" s="25"/>
      <c r="H421" s="25"/>
      <c r="I421" s="25"/>
      <c r="K421" s="25"/>
      <c r="L421" s="25"/>
      <c r="M421" s="25"/>
      <c r="N421" s="25"/>
      <c r="O421" s="25"/>
      <c r="P421" s="25"/>
    </row>
    <row r="422" spans="1:16" ht="16.5" thickBot="1">
      <c r="A422" s="196"/>
      <c r="B422" s="25"/>
      <c r="C422" s="197"/>
      <c r="D422" s="202"/>
      <c r="E422" s="25"/>
      <c r="F422" s="203"/>
      <c r="G422" s="25"/>
      <c r="H422" s="25"/>
      <c r="I422" s="25"/>
      <c r="K422" s="25"/>
      <c r="L422" s="25"/>
      <c r="M422" s="25"/>
      <c r="N422" s="25"/>
      <c r="O422" s="25"/>
      <c r="P422" s="25"/>
    </row>
    <row r="423" spans="1:16" ht="16.5" thickBot="1">
      <c r="A423" s="196"/>
      <c r="B423" s="25"/>
      <c r="C423" s="197"/>
      <c r="D423" s="202"/>
      <c r="E423" s="25"/>
      <c r="F423" s="203"/>
      <c r="G423" s="25"/>
      <c r="H423" s="25"/>
      <c r="I423" s="25"/>
      <c r="K423" s="25"/>
      <c r="L423" s="25"/>
      <c r="M423" s="25"/>
      <c r="N423" s="25"/>
      <c r="O423" s="25"/>
      <c r="P423" s="25"/>
    </row>
    <row r="424" spans="1:16" ht="16.5" thickBot="1">
      <c r="A424" s="196"/>
      <c r="B424" s="25"/>
      <c r="C424" s="197"/>
      <c r="D424" s="202"/>
      <c r="E424" s="25"/>
      <c r="F424" s="203"/>
      <c r="G424" s="25"/>
      <c r="H424" s="25"/>
      <c r="I424" s="25"/>
      <c r="K424" s="25"/>
      <c r="L424" s="25"/>
      <c r="M424" s="25"/>
      <c r="N424" s="25"/>
      <c r="O424" s="25"/>
      <c r="P424" s="25"/>
    </row>
    <row r="425" spans="1:16" ht="16.5" thickBot="1">
      <c r="A425" s="196"/>
      <c r="B425" s="25"/>
      <c r="C425" s="197"/>
      <c r="D425" s="202"/>
      <c r="E425" s="25"/>
      <c r="F425" s="203"/>
      <c r="G425" s="25"/>
      <c r="H425" s="25"/>
      <c r="I425" s="25"/>
      <c r="K425" s="25"/>
      <c r="L425" s="25"/>
      <c r="M425" s="25"/>
      <c r="N425" s="25"/>
      <c r="O425" s="25"/>
      <c r="P425" s="25"/>
    </row>
    <row r="426" spans="1:16" ht="16.5" thickBot="1">
      <c r="A426" s="196"/>
      <c r="B426" s="25"/>
      <c r="C426" s="197"/>
      <c r="D426" s="202"/>
      <c r="E426" s="25"/>
      <c r="F426" s="203"/>
      <c r="G426" s="25"/>
      <c r="H426" s="25"/>
      <c r="I426" s="25"/>
      <c r="K426" s="25"/>
      <c r="L426" s="25"/>
      <c r="M426" s="25"/>
      <c r="N426" s="25"/>
      <c r="O426" s="25"/>
      <c r="P426" s="25"/>
    </row>
    <row r="427" spans="1:16" ht="16.5" thickBot="1">
      <c r="A427" s="196"/>
      <c r="B427" s="25"/>
      <c r="C427" s="197"/>
      <c r="D427" s="202"/>
      <c r="E427" s="25"/>
      <c r="F427" s="203"/>
      <c r="G427" s="25"/>
      <c r="H427" s="25"/>
      <c r="I427" s="25"/>
      <c r="K427" s="25"/>
      <c r="L427" s="25"/>
      <c r="M427" s="25"/>
      <c r="N427" s="25"/>
      <c r="O427" s="25"/>
      <c r="P427" s="25"/>
    </row>
    <row r="428" spans="1:16" ht="16.5" thickBot="1">
      <c r="A428" s="196"/>
      <c r="B428" s="25"/>
      <c r="C428" s="197"/>
      <c r="D428" s="202"/>
      <c r="E428" s="25"/>
      <c r="F428" s="203"/>
      <c r="G428" s="25"/>
      <c r="H428" s="25"/>
      <c r="I428" s="25"/>
      <c r="K428" s="25"/>
      <c r="L428" s="25"/>
      <c r="M428" s="25"/>
      <c r="N428" s="25"/>
      <c r="O428" s="25"/>
      <c r="P428" s="25"/>
    </row>
    <row r="429" spans="1:16" ht="16.5" thickBot="1">
      <c r="A429" s="196"/>
      <c r="B429" s="25"/>
      <c r="C429" s="197"/>
      <c r="D429" s="202"/>
      <c r="E429" s="25"/>
      <c r="F429" s="203"/>
      <c r="G429" s="25"/>
      <c r="H429" s="25"/>
      <c r="I429" s="25"/>
      <c r="K429" s="25"/>
      <c r="L429" s="25"/>
      <c r="M429" s="25"/>
      <c r="N429" s="25"/>
      <c r="O429" s="25"/>
      <c r="P429" s="25"/>
    </row>
    <row r="430" spans="1:16" ht="16.5" thickBot="1">
      <c r="A430" s="196"/>
      <c r="B430" s="25"/>
      <c r="C430" s="197"/>
      <c r="D430" s="202"/>
      <c r="E430" s="25"/>
      <c r="F430" s="203"/>
      <c r="G430" s="25"/>
      <c r="H430" s="25"/>
      <c r="I430" s="25"/>
      <c r="K430" s="25"/>
      <c r="L430" s="25"/>
      <c r="M430" s="25"/>
      <c r="N430" s="25"/>
      <c r="O430" s="25"/>
      <c r="P430" s="25"/>
    </row>
    <row r="431" spans="1:16" ht="16.5" thickBot="1">
      <c r="A431" s="196"/>
      <c r="B431" s="25"/>
      <c r="C431" s="197"/>
      <c r="D431" s="202"/>
      <c r="E431" s="25"/>
      <c r="F431" s="203"/>
      <c r="G431" s="25"/>
      <c r="H431" s="25"/>
      <c r="I431" s="25"/>
      <c r="K431" s="25"/>
      <c r="L431" s="25"/>
      <c r="M431" s="25"/>
      <c r="N431" s="25"/>
      <c r="O431" s="25"/>
      <c r="P431" s="25"/>
    </row>
    <row r="432" spans="1:16" ht="16.5" thickBot="1">
      <c r="A432" s="196"/>
      <c r="B432" s="25"/>
      <c r="C432" s="197"/>
      <c r="D432" s="202"/>
      <c r="E432" s="25"/>
      <c r="F432" s="203"/>
      <c r="G432" s="25"/>
      <c r="H432" s="25"/>
      <c r="I432" s="25"/>
      <c r="K432" s="25"/>
      <c r="L432" s="25"/>
      <c r="M432" s="25"/>
      <c r="N432" s="25"/>
      <c r="O432" s="25"/>
      <c r="P432" s="25"/>
    </row>
    <row r="433" spans="1:16" ht="16.5" thickBot="1">
      <c r="A433" s="196"/>
      <c r="B433" s="25"/>
      <c r="C433" s="197"/>
      <c r="D433" s="202"/>
      <c r="E433" s="25"/>
      <c r="F433" s="203"/>
      <c r="G433" s="25"/>
      <c r="H433" s="25"/>
      <c r="I433" s="25"/>
      <c r="K433" s="25"/>
      <c r="L433" s="25"/>
      <c r="M433" s="25"/>
      <c r="N433" s="25"/>
      <c r="O433" s="25"/>
      <c r="P433" s="25"/>
    </row>
    <row r="434" spans="1:16" ht="16.5" thickBot="1">
      <c r="A434" s="196"/>
      <c r="B434" s="25"/>
      <c r="C434" s="197"/>
      <c r="D434" s="202"/>
      <c r="E434" s="25"/>
      <c r="F434" s="203"/>
      <c r="G434" s="25"/>
      <c r="H434" s="25"/>
      <c r="I434" s="25"/>
      <c r="K434" s="25"/>
      <c r="L434" s="25"/>
      <c r="M434" s="25"/>
      <c r="N434" s="25"/>
      <c r="O434" s="25"/>
      <c r="P434" s="25"/>
    </row>
    <row r="435" spans="1:16" ht="16.5" thickBot="1">
      <c r="A435" s="196"/>
      <c r="B435" s="25"/>
      <c r="C435" s="197"/>
      <c r="D435" s="202"/>
      <c r="E435" s="25"/>
      <c r="F435" s="203"/>
      <c r="G435" s="25"/>
      <c r="H435" s="25"/>
      <c r="I435" s="25"/>
      <c r="K435" s="25"/>
      <c r="L435" s="25"/>
      <c r="M435" s="25"/>
      <c r="N435" s="25"/>
      <c r="O435" s="25"/>
      <c r="P435" s="25"/>
    </row>
    <row r="436" spans="1:16" ht="16.5" thickBot="1">
      <c r="A436" s="196"/>
      <c r="B436" s="25"/>
      <c r="C436" s="197"/>
      <c r="D436" s="202"/>
      <c r="E436" s="25"/>
      <c r="F436" s="203"/>
      <c r="G436" s="25"/>
      <c r="H436" s="25"/>
      <c r="I436" s="25"/>
      <c r="K436" s="25"/>
      <c r="L436" s="25"/>
      <c r="M436" s="25"/>
      <c r="N436" s="25"/>
      <c r="O436" s="25"/>
      <c r="P436" s="25"/>
    </row>
    <row r="437" spans="1:16" ht="16.5" thickBot="1">
      <c r="A437" s="196"/>
      <c r="B437" s="25"/>
      <c r="C437" s="197"/>
      <c r="D437" s="202"/>
      <c r="E437" s="25"/>
      <c r="F437" s="203"/>
      <c r="G437" s="25"/>
      <c r="H437" s="25"/>
      <c r="I437" s="25"/>
      <c r="K437" s="25"/>
      <c r="L437" s="25"/>
      <c r="M437" s="25"/>
      <c r="N437" s="25"/>
      <c r="O437" s="25"/>
      <c r="P437" s="25"/>
    </row>
    <row r="438" spans="1:16" ht="16.5" thickBot="1">
      <c r="A438" s="196"/>
      <c r="B438" s="25"/>
      <c r="C438" s="197"/>
      <c r="D438" s="202"/>
      <c r="E438" s="25"/>
      <c r="F438" s="203"/>
      <c r="G438" s="25"/>
      <c r="H438" s="25"/>
      <c r="I438" s="25"/>
      <c r="K438" s="25"/>
      <c r="L438" s="25"/>
      <c r="M438" s="25"/>
      <c r="N438" s="25"/>
      <c r="O438" s="25"/>
      <c r="P438" s="25"/>
    </row>
    <row r="439" spans="1:16" ht="16.5" thickBot="1">
      <c r="A439" s="196"/>
      <c r="B439" s="25"/>
      <c r="C439" s="197"/>
      <c r="D439" s="202"/>
      <c r="E439" s="25"/>
      <c r="F439" s="203"/>
      <c r="G439" s="25"/>
      <c r="H439" s="25"/>
      <c r="I439" s="25"/>
      <c r="K439" s="25"/>
      <c r="L439" s="25"/>
      <c r="M439" s="25"/>
      <c r="N439" s="25"/>
      <c r="O439" s="25"/>
      <c r="P439" s="25"/>
    </row>
    <row r="440" spans="1:16" ht="16.5" thickBot="1">
      <c r="A440" s="196"/>
      <c r="B440" s="25"/>
      <c r="C440" s="197"/>
      <c r="D440" s="202"/>
      <c r="E440" s="25"/>
      <c r="F440" s="203"/>
      <c r="G440" s="25"/>
      <c r="H440" s="25"/>
      <c r="I440" s="25"/>
      <c r="K440" s="25"/>
      <c r="L440" s="25"/>
      <c r="M440" s="25"/>
      <c r="N440" s="25"/>
      <c r="O440" s="25"/>
      <c r="P440" s="25"/>
    </row>
    <row r="441" spans="1:16" ht="16.5" thickBot="1">
      <c r="A441" s="196"/>
      <c r="B441" s="25"/>
      <c r="C441" s="197"/>
      <c r="D441" s="202"/>
      <c r="E441" s="25"/>
      <c r="F441" s="203"/>
      <c r="G441" s="25"/>
      <c r="H441" s="25"/>
      <c r="I441" s="25"/>
      <c r="K441" s="25"/>
      <c r="L441" s="25"/>
      <c r="M441" s="25"/>
      <c r="N441" s="25"/>
      <c r="O441" s="25"/>
      <c r="P441" s="25"/>
    </row>
    <row r="442" spans="1:16" ht="16.5" thickBot="1">
      <c r="A442" s="196"/>
      <c r="B442" s="25"/>
      <c r="C442" s="197"/>
      <c r="D442" s="202"/>
      <c r="E442" s="25"/>
      <c r="F442" s="203"/>
      <c r="G442" s="25"/>
      <c r="H442" s="25"/>
      <c r="I442" s="25"/>
      <c r="K442" s="25"/>
      <c r="L442" s="25"/>
      <c r="M442" s="25"/>
      <c r="N442" s="25"/>
      <c r="O442" s="25"/>
      <c r="P442" s="25"/>
    </row>
    <row r="443" spans="1:16" ht="16.5" thickBot="1">
      <c r="A443" s="196"/>
      <c r="B443" s="25"/>
      <c r="C443" s="197"/>
      <c r="D443" s="202"/>
      <c r="E443" s="25"/>
      <c r="F443" s="203"/>
      <c r="G443" s="25"/>
      <c r="H443" s="25"/>
      <c r="I443" s="25"/>
      <c r="K443" s="25"/>
      <c r="L443" s="25"/>
      <c r="M443" s="25"/>
      <c r="N443" s="25"/>
      <c r="O443" s="25"/>
      <c r="P443" s="25"/>
    </row>
    <row r="444" spans="1:16" ht="16.5" thickBot="1">
      <c r="A444" s="196"/>
      <c r="B444" s="25"/>
      <c r="C444" s="197"/>
      <c r="D444" s="202"/>
      <c r="E444" s="25"/>
      <c r="F444" s="203"/>
      <c r="G444" s="25"/>
      <c r="H444" s="25"/>
      <c r="I444" s="25"/>
      <c r="K444" s="25"/>
      <c r="L444" s="25"/>
      <c r="M444" s="25"/>
      <c r="N444" s="25"/>
      <c r="O444" s="25"/>
      <c r="P444" s="25"/>
    </row>
    <row r="445" spans="1:16" ht="16.5" thickBot="1">
      <c r="A445" s="196"/>
      <c r="B445" s="25"/>
      <c r="C445" s="197"/>
      <c r="D445" s="202"/>
      <c r="E445" s="25"/>
      <c r="F445" s="203"/>
      <c r="G445" s="25"/>
      <c r="H445" s="25"/>
      <c r="I445" s="25"/>
      <c r="K445" s="25"/>
      <c r="L445" s="25"/>
      <c r="M445" s="25"/>
      <c r="N445" s="25"/>
      <c r="O445" s="25"/>
      <c r="P445" s="25"/>
    </row>
    <row r="446" spans="1:16" ht="16.5" thickBot="1">
      <c r="A446" s="196"/>
      <c r="B446" s="25"/>
      <c r="C446" s="197"/>
      <c r="D446" s="202"/>
      <c r="E446" s="25"/>
      <c r="F446" s="203"/>
      <c r="G446" s="25"/>
      <c r="H446" s="25"/>
      <c r="I446" s="25"/>
      <c r="K446" s="25"/>
      <c r="L446" s="25"/>
      <c r="M446" s="25"/>
      <c r="N446" s="25"/>
      <c r="O446" s="25"/>
      <c r="P446" s="25"/>
    </row>
    <row r="447" spans="1:16" ht="16.5" thickBot="1">
      <c r="A447" s="196"/>
      <c r="B447" s="25"/>
      <c r="C447" s="197"/>
      <c r="D447" s="202"/>
      <c r="E447" s="25"/>
      <c r="F447" s="203"/>
      <c r="G447" s="25"/>
      <c r="H447" s="25"/>
      <c r="I447" s="25"/>
      <c r="K447" s="25"/>
      <c r="L447" s="25"/>
      <c r="M447" s="25"/>
      <c r="N447" s="25"/>
      <c r="O447" s="25"/>
      <c r="P447" s="25"/>
    </row>
    <row r="448" spans="1:16" ht="16.5" thickBot="1">
      <c r="A448" s="196"/>
      <c r="B448" s="25"/>
      <c r="C448" s="197"/>
      <c r="D448" s="202"/>
      <c r="E448" s="25"/>
      <c r="F448" s="203"/>
      <c r="G448" s="25"/>
      <c r="H448" s="25"/>
      <c r="I448" s="25"/>
      <c r="K448" s="25"/>
      <c r="L448" s="25"/>
      <c r="M448" s="25"/>
      <c r="N448" s="25"/>
      <c r="O448" s="25"/>
      <c r="P448" s="25"/>
    </row>
    <row r="449" spans="1:16" ht="16.5" thickBot="1">
      <c r="A449" s="196"/>
      <c r="B449" s="25"/>
      <c r="C449" s="197"/>
      <c r="D449" s="202"/>
      <c r="E449" s="25"/>
      <c r="F449" s="203"/>
      <c r="G449" s="25"/>
      <c r="H449" s="25"/>
      <c r="I449" s="25"/>
      <c r="K449" s="25"/>
      <c r="L449" s="25"/>
      <c r="M449" s="25"/>
      <c r="N449" s="25"/>
      <c r="O449" s="25"/>
      <c r="P449" s="25"/>
    </row>
    <row r="450" spans="1:16" ht="16.5" thickBot="1">
      <c r="A450" s="196"/>
      <c r="B450" s="25"/>
      <c r="C450" s="197"/>
      <c r="D450" s="202"/>
      <c r="E450" s="25"/>
      <c r="F450" s="203"/>
      <c r="G450" s="25"/>
      <c r="H450" s="25"/>
      <c r="I450" s="25"/>
      <c r="K450" s="25"/>
      <c r="L450" s="25"/>
      <c r="M450" s="25"/>
      <c r="N450" s="25"/>
      <c r="O450" s="25"/>
      <c r="P450" s="25"/>
    </row>
    <row r="451" spans="1:16" ht="16.5" thickBot="1">
      <c r="A451" s="196"/>
      <c r="B451" s="25"/>
      <c r="C451" s="197"/>
      <c r="D451" s="202"/>
      <c r="E451" s="25"/>
      <c r="F451" s="203"/>
      <c r="G451" s="25"/>
      <c r="H451" s="25"/>
      <c r="I451" s="25"/>
      <c r="K451" s="25"/>
      <c r="L451" s="25"/>
      <c r="M451" s="25"/>
      <c r="N451" s="25"/>
      <c r="O451" s="25"/>
      <c r="P451" s="25"/>
    </row>
    <row r="452" spans="1:16" ht="16.5" thickBot="1">
      <c r="A452" s="196"/>
      <c r="B452" s="25"/>
      <c r="C452" s="197"/>
      <c r="D452" s="202"/>
      <c r="E452" s="25"/>
      <c r="F452" s="203"/>
      <c r="G452" s="25"/>
      <c r="H452" s="25"/>
      <c r="I452" s="25"/>
      <c r="K452" s="25"/>
      <c r="L452" s="25"/>
      <c r="M452" s="25"/>
      <c r="N452" s="25"/>
      <c r="O452" s="25"/>
      <c r="P452" s="25"/>
    </row>
    <row r="453" spans="1:16" ht="16.5" thickBot="1">
      <c r="A453" s="196"/>
      <c r="B453" s="25"/>
      <c r="C453" s="197"/>
      <c r="D453" s="202"/>
      <c r="E453" s="25"/>
      <c r="F453" s="203"/>
      <c r="G453" s="25"/>
      <c r="H453" s="25"/>
      <c r="I453" s="25"/>
      <c r="K453" s="25"/>
      <c r="L453" s="25"/>
      <c r="M453" s="25"/>
      <c r="N453" s="25"/>
      <c r="O453" s="25"/>
      <c r="P453" s="25"/>
    </row>
    <row r="454" spans="1:16" ht="16.5" thickBot="1">
      <c r="A454" s="196"/>
      <c r="B454" s="25"/>
      <c r="C454" s="197"/>
      <c r="D454" s="202"/>
      <c r="E454" s="25"/>
      <c r="F454" s="203"/>
      <c r="G454" s="25"/>
      <c r="H454" s="25"/>
      <c r="I454" s="25"/>
      <c r="K454" s="25"/>
      <c r="L454" s="25"/>
      <c r="M454" s="25"/>
      <c r="N454" s="25"/>
      <c r="O454" s="25"/>
      <c r="P454" s="25"/>
    </row>
    <row r="455" spans="1:16" ht="16.5" thickBot="1">
      <c r="A455" s="196"/>
      <c r="B455" s="25"/>
      <c r="C455" s="197"/>
      <c r="D455" s="202"/>
      <c r="E455" s="25"/>
      <c r="F455" s="203"/>
      <c r="G455" s="25"/>
      <c r="H455" s="25"/>
      <c r="I455" s="25"/>
      <c r="K455" s="25"/>
      <c r="L455" s="25"/>
      <c r="M455" s="25"/>
      <c r="N455" s="25"/>
      <c r="O455" s="25"/>
      <c r="P455" s="25"/>
    </row>
    <row r="456" spans="1:16" ht="16.5" thickBot="1">
      <c r="A456" s="196"/>
      <c r="B456" s="25"/>
      <c r="C456" s="197"/>
      <c r="D456" s="202"/>
      <c r="E456" s="25"/>
      <c r="F456" s="203"/>
      <c r="G456" s="25"/>
      <c r="H456" s="25"/>
      <c r="I456" s="25"/>
      <c r="K456" s="25"/>
      <c r="L456" s="25"/>
      <c r="M456" s="25"/>
      <c r="N456" s="25"/>
      <c r="O456" s="25"/>
      <c r="P456" s="25"/>
    </row>
    <row r="457" spans="1:16" ht="16.5" thickBot="1">
      <c r="A457" s="196"/>
      <c r="B457" s="25"/>
      <c r="C457" s="197"/>
      <c r="D457" s="202"/>
      <c r="E457" s="25"/>
      <c r="F457" s="203"/>
      <c r="G457" s="25"/>
      <c r="H457" s="25"/>
      <c r="I457" s="25"/>
      <c r="K457" s="25"/>
      <c r="L457" s="25"/>
      <c r="M457" s="25"/>
      <c r="N457" s="25"/>
      <c r="O457" s="25"/>
      <c r="P457" s="25"/>
    </row>
    <row r="458" spans="1:16" ht="16.5" thickBot="1">
      <c r="A458" s="196"/>
      <c r="B458" s="25"/>
      <c r="C458" s="197"/>
      <c r="D458" s="202"/>
      <c r="E458" s="25"/>
      <c r="F458" s="203"/>
      <c r="G458" s="25"/>
      <c r="H458" s="25"/>
      <c r="I458" s="25"/>
      <c r="K458" s="25"/>
      <c r="L458" s="25"/>
      <c r="M458" s="25"/>
      <c r="N458" s="25"/>
      <c r="O458" s="25"/>
      <c r="P458" s="25"/>
    </row>
    <row r="459" spans="1:16" ht="16.5" thickBot="1">
      <c r="A459" s="196"/>
      <c r="B459" s="25"/>
      <c r="C459" s="197"/>
      <c r="D459" s="202"/>
      <c r="E459" s="25"/>
      <c r="F459" s="203"/>
      <c r="G459" s="25"/>
      <c r="H459" s="25"/>
      <c r="I459" s="25"/>
      <c r="K459" s="25"/>
      <c r="L459" s="25"/>
      <c r="M459" s="25"/>
      <c r="N459" s="25"/>
      <c r="O459" s="25"/>
      <c r="P459" s="25"/>
    </row>
    <row r="460" spans="1:16" ht="16.5" thickBot="1">
      <c r="A460" s="196"/>
      <c r="B460" s="25"/>
      <c r="C460" s="197"/>
      <c r="D460" s="202"/>
      <c r="E460" s="25"/>
      <c r="F460" s="203"/>
      <c r="G460" s="25"/>
      <c r="H460" s="25"/>
      <c r="I460" s="25"/>
      <c r="K460" s="25"/>
      <c r="L460" s="25"/>
      <c r="M460" s="25"/>
      <c r="N460" s="25"/>
      <c r="O460" s="25"/>
      <c r="P460" s="25"/>
    </row>
    <row r="461" spans="1:16" ht="16.5" thickBot="1">
      <c r="A461" s="196"/>
      <c r="B461" s="25"/>
      <c r="C461" s="197"/>
      <c r="D461" s="202"/>
      <c r="E461" s="25"/>
      <c r="F461" s="203"/>
      <c r="G461" s="25"/>
      <c r="H461" s="25"/>
      <c r="I461" s="25"/>
      <c r="K461" s="25"/>
      <c r="L461" s="25"/>
      <c r="M461" s="25"/>
      <c r="N461" s="25"/>
      <c r="O461" s="25"/>
      <c r="P461" s="25"/>
    </row>
    <row r="462" spans="1:16" ht="16.5" thickBot="1">
      <c r="A462" s="196"/>
      <c r="B462" s="25"/>
      <c r="C462" s="197"/>
      <c r="D462" s="202"/>
      <c r="E462" s="25"/>
      <c r="F462" s="203"/>
      <c r="G462" s="25"/>
      <c r="H462" s="25"/>
      <c r="I462" s="25"/>
      <c r="K462" s="25"/>
      <c r="L462" s="25"/>
      <c r="M462" s="25"/>
      <c r="N462" s="25"/>
      <c r="O462" s="25"/>
      <c r="P462" s="25"/>
    </row>
    <row r="463" spans="1:16" ht="16.5" thickBot="1">
      <c r="A463" s="196"/>
      <c r="B463" s="25"/>
      <c r="C463" s="197"/>
      <c r="D463" s="202"/>
      <c r="E463" s="25"/>
      <c r="F463" s="203"/>
      <c r="G463" s="25"/>
      <c r="H463" s="25"/>
      <c r="I463" s="25"/>
      <c r="K463" s="25"/>
      <c r="L463" s="25"/>
      <c r="M463" s="25"/>
      <c r="N463" s="25"/>
      <c r="O463" s="25"/>
      <c r="P463" s="25"/>
    </row>
    <row r="464" spans="1:16" ht="16.5" thickBot="1">
      <c r="A464" s="196"/>
      <c r="B464" s="25"/>
      <c r="C464" s="197"/>
      <c r="D464" s="202"/>
      <c r="E464" s="25"/>
      <c r="F464" s="203"/>
      <c r="G464" s="25"/>
      <c r="H464" s="25"/>
      <c r="I464" s="25"/>
      <c r="K464" s="25"/>
      <c r="L464" s="25"/>
      <c r="M464" s="25"/>
      <c r="N464" s="25"/>
      <c r="O464" s="25"/>
      <c r="P464" s="25"/>
    </row>
    <row r="465" spans="1:16" ht="16.5" thickBot="1">
      <c r="A465" s="196"/>
      <c r="B465" s="25"/>
      <c r="C465" s="197"/>
      <c r="D465" s="202"/>
      <c r="E465" s="25"/>
      <c r="F465" s="203"/>
      <c r="G465" s="25"/>
      <c r="H465" s="25"/>
      <c r="I465" s="25"/>
      <c r="K465" s="25"/>
      <c r="L465" s="25"/>
      <c r="M465" s="25"/>
      <c r="N465" s="25"/>
      <c r="O465" s="25"/>
      <c r="P465" s="25"/>
    </row>
    <row r="466" spans="1:16" ht="16.5" thickBot="1">
      <c r="A466" s="196"/>
      <c r="B466" s="25"/>
      <c r="C466" s="197"/>
      <c r="D466" s="202"/>
      <c r="E466" s="25"/>
      <c r="F466" s="203"/>
      <c r="G466" s="25"/>
      <c r="H466" s="25"/>
      <c r="I466" s="25"/>
      <c r="K466" s="25"/>
      <c r="L466" s="25"/>
      <c r="M466" s="25"/>
      <c r="N466" s="25"/>
      <c r="O466" s="25"/>
      <c r="P466" s="25"/>
    </row>
    <row r="467" spans="1:16" ht="16.5" thickBot="1">
      <c r="A467" s="196"/>
      <c r="B467" s="25"/>
      <c r="C467" s="197"/>
      <c r="D467" s="202"/>
      <c r="E467" s="25"/>
      <c r="F467" s="203"/>
      <c r="G467" s="25"/>
      <c r="H467" s="25"/>
      <c r="I467" s="25"/>
      <c r="K467" s="25"/>
      <c r="L467" s="25"/>
      <c r="M467" s="25"/>
      <c r="N467" s="25"/>
      <c r="O467" s="25"/>
      <c r="P467" s="25"/>
    </row>
    <row r="468" spans="1:16" ht="16.5" thickBot="1">
      <c r="A468" s="196"/>
      <c r="B468" s="25"/>
      <c r="C468" s="197"/>
      <c r="D468" s="202"/>
      <c r="E468" s="25"/>
      <c r="F468" s="203"/>
      <c r="G468" s="25"/>
      <c r="H468" s="25"/>
      <c r="I468" s="25"/>
      <c r="K468" s="25"/>
      <c r="L468" s="25"/>
      <c r="M468" s="25"/>
      <c r="N468" s="25"/>
      <c r="O468" s="25"/>
      <c r="P468" s="25"/>
    </row>
    <row r="469" spans="1:16" ht="16.5" thickBot="1">
      <c r="A469" s="196"/>
      <c r="B469" s="25"/>
      <c r="C469" s="197"/>
      <c r="D469" s="202"/>
      <c r="E469" s="25"/>
      <c r="F469" s="203"/>
      <c r="G469" s="25"/>
      <c r="H469" s="25"/>
      <c r="I469" s="25"/>
      <c r="K469" s="25"/>
      <c r="L469" s="25"/>
      <c r="M469" s="25"/>
      <c r="N469" s="25"/>
      <c r="O469" s="25"/>
      <c r="P469" s="25"/>
    </row>
    <row r="470" spans="1:16" ht="16.5" thickBot="1">
      <c r="A470" s="196"/>
      <c r="B470" s="25"/>
      <c r="C470" s="197"/>
      <c r="D470" s="202"/>
      <c r="E470" s="25"/>
      <c r="F470" s="203"/>
      <c r="G470" s="25"/>
      <c r="H470" s="25"/>
      <c r="I470" s="25"/>
      <c r="K470" s="25"/>
      <c r="L470" s="25"/>
      <c r="M470" s="25"/>
      <c r="N470" s="25"/>
      <c r="O470" s="25"/>
      <c r="P470" s="25"/>
    </row>
    <row r="471" spans="1:16" ht="16.5" thickBot="1">
      <c r="A471" s="196"/>
      <c r="B471" s="25"/>
      <c r="C471" s="197"/>
      <c r="D471" s="202"/>
      <c r="E471" s="25"/>
      <c r="F471" s="203"/>
      <c r="G471" s="25"/>
      <c r="H471" s="25"/>
      <c r="I471" s="25"/>
      <c r="K471" s="25"/>
      <c r="L471" s="25"/>
      <c r="M471" s="25"/>
      <c r="N471" s="25"/>
      <c r="O471" s="25"/>
      <c r="P471" s="25"/>
    </row>
    <row r="472" spans="1:16" ht="16.5" thickBot="1">
      <c r="A472" s="196"/>
      <c r="B472" s="25"/>
      <c r="C472" s="197"/>
      <c r="D472" s="202"/>
      <c r="E472" s="25"/>
      <c r="F472" s="203"/>
      <c r="G472" s="25"/>
      <c r="H472" s="25"/>
      <c r="I472" s="25"/>
      <c r="K472" s="25"/>
      <c r="L472" s="25"/>
      <c r="M472" s="25"/>
      <c r="N472" s="25"/>
      <c r="O472" s="25"/>
      <c r="P472" s="25"/>
    </row>
    <row r="473" spans="1:16" ht="16.5" thickBot="1">
      <c r="A473" s="196"/>
      <c r="B473" s="25"/>
      <c r="C473" s="197"/>
      <c r="D473" s="202"/>
      <c r="E473" s="25"/>
      <c r="F473" s="203"/>
      <c r="G473" s="25"/>
      <c r="H473" s="25"/>
      <c r="I473" s="25"/>
      <c r="K473" s="25"/>
      <c r="L473" s="25"/>
      <c r="M473" s="25"/>
      <c r="N473" s="25"/>
      <c r="O473" s="25"/>
      <c r="P473" s="25"/>
    </row>
    <row r="474" spans="1:16" ht="16.5" thickBot="1">
      <c r="A474" s="196"/>
      <c r="B474" s="25"/>
      <c r="C474" s="197"/>
      <c r="D474" s="202"/>
      <c r="E474" s="25"/>
      <c r="F474" s="203"/>
      <c r="G474" s="25"/>
      <c r="H474" s="25"/>
      <c r="I474" s="25"/>
      <c r="K474" s="25"/>
      <c r="L474" s="25"/>
      <c r="M474" s="25"/>
      <c r="N474" s="25"/>
      <c r="O474" s="25"/>
      <c r="P474" s="25"/>
    </row>
    <row r="475" spans="1:16" ht="16.5" thickBot="1">
      <c r="A475" s="196"/>
      <c r="B475" s="25"/>
      <c r="C475" s="197"/>
      <c r="D475" s="202"/>
      <c r="E475" s="25"/>
      <c r="F475" s="203"/>
      <c r="G475" s="25"/>
      <c r="H475" s="25"/>
      <c r="I475" s="25"/>
      <c r="K475" s="25"/>
      <c r="L475" s="25"/>
      <c r="M475" s="25"/>
      <c r="N475" s="25"/>
      <c r="O475" s="25"/>
      <c r="P475" s="25"/>
    </row>
    <row r="476" spans="1:16" ht="16.5" thickBot="1">
      <c r="A476" s="196"/>
      <c r="B476" s="25"/>
      <c r="C476" s="197"/>
      <c r="D476" s="202"/>
      <c r="E476" s="25"/>
      <c r="F476" s="203"/>
      <c r="G476" s="25"/>
      <c r="H476" s="25"/>
      <c r="I476" s="25"/>
      <c r="K476" s="25"/>
      <c r="L476" s="25"/>
      <c r="M476" s="25"/>
      <c r="N476" s="25"/>
      <c r="O476" s="25"/>
      <c r="P476" s="25"/>
    </row>
    <row r="477" spans="1:16" ht="16.5" thickBot="1">
      <c r="A477" s="196"/>
      <c r="B477" s="25"/>
      <c r="C477" s="197"/>
      <c r="D477" s="202"/>
      <c r="E477" s="25"/>
      <c r="F477" s="203"/>
      <c r="G477" s="25"/>
      <c r="H477" s="25"/>
      <c r="I477" s="25"/>
      <c r="K477" s="25"/>
      <c r="L477" s="25"/>
      <c r="M477" s="25"/>
      <c r="N477" s="25"/>
      <c r="O477" s="25"/>
      <c r="P477" s="25"/>
    </row>
    <row r="478" spans="1:16" ht="16.5" thickBot="1">
      <c r="A478" s="196"/>
      <c r="B478" s="25"/>
      <c r="C478" s="197"/>
      <c r="D478" s="202"/>
      <c r="E478" s="25"/>
      <c r="F478" s="203"/>
      <c r="G478" s="25"/>
      <c r="H478" s="25"/>
      <c r="I478" s="25"/>
      <c r="K478" s="25"/>
      <c r="L478" s="25"/>
      <c r="M478" s="25"/>
      <c r="N478" s="25"/>
      <c r="O478" s="25"/>
      <c r="P478" s="25"/>
    </row>
    <row r="479" spans="1:16" ht="16.5" thickBot="1">
      <c r="A479" s="196"/>
      <c r="B479" s="25"/>
      <c r="C479" s="197"/>
      <c r="D479" s="202"/>
      <c r="E479" s="25"/>
      <c r="F479" s="203"/>
      <c r="G479" s="25"/>
      <c r="H479" s="25"/>
      <c r="I479" s="25"/>
      <c r="K479" s="25"/>
      <c r="L479" s="25"/>
      <c r="M479" s="25"/>
      <c r="N479" s="25"/>
      <c r="O479" s="25"/>
      <c r="P479" s="25"/>
    </row>
    <row r="480" spans="1:16" ht="16.5" thickBot="1">
      <c r="A480" s="196"/>
      <c r="B480" s="25"/>
      <c r="C480" s="197"/>
      <c r="D480" s="202"/>
      <c r="E480" s="25"/>
      <c r="F480" s="203"/>
      <c r="G480" s="25"/>
      <c r="H480" s="25"/>
      <c r="I480" s="25"/>
      <c r="K480" s="25"/>
      <c r="L480" s="25"/>
      <c r="M480" s="25"/>
      <c r="N480" s="25"/>
      <c r="O480" s="25"/>
      <c r="P480" s="25"/>
    </row>
    <row r="481" spans="1:16" ht="16.5" thickBot="1">
      <c r="A481" s="196"/>
      <c r="B481" s="25"/>
      <c r="C481" s="197"/>
      <c r="D481" s="202"/>
      <c r="E481" s="25"/>
      <c r="F481" s="203"/>
      <c r="G481" s="25"/>
      <c r="H481" s="25"/>
      <c r="I481" s="25"/>
      <c r="K481" s="25"/>
      <c r="L481" s="25"/>
      <c r="M481" s="25"/>
      <c r="N481" s="25"/>
      <c r="O481" s="25"/>
      <c r="P481" s="25"/>
    </row>
    <row r="482" spans="1:16" ht="16.5" thickBot="1">
      <c r="A482" s="196"/>
      <c r="B482" s="25"/>
      <c r="C482" s="197"/>
      <c r="D482" s="202"/>
      <c r="E482" s="25"/>
      <c r="F482" s="203"/>
      <c r="G482" s="25"/>
      <c r="H482" s="25"/>
      <c r="I482" s="25"/>
      <c r="K482" s="25"/>
      <c r="L482" s="25"/>
      <c r="M482" s="25"/>
      <c r="N482" s="25"/>
      <c r="O482" s="25"/>
      <c r="P482" s="25"/>
    </row>
    <row r="483" spans="1:16" ht="16.5" thickBot="1">
      <c r="A483" s="196"/>
      <c r="B483" s="25"/>
      <c r="C483" s="197"/>
      <c r="D483" s="202"/>
      <c r="E483" s="25"/>
      <c r="F483" s="203"/>
      <c r="G483" s="25"/>
      <c r="H483" s="25"/>
      <c r="I483" s="25"/>
      <c r="K483" s="25"/>
      <c r="L483" s="25"/>
      <c r="M483" s="25"/>
      <c r="N483" s="25"/>
      <c r="O483" s="25"/>
      <c r="P483" s="25"/>
    </row>
    <row r="484" spans="1:16" ht="16.5" thickBot="1">
      <c r="A484" s="196"/>
      <c r="B484" s="25"/>
      <c r="C484" s="197"/>
      <c r="D484" s="202"/>
      <c r="E484" s="25"/>
      <c r="F484" s="203"/>
      <c r="G484" s="25"/>
      <c r="H484" s="25"/>
      <c r="I484" s="25"/>
      <c r="K484" s="25"/>
      <c r="L484" s="25"/>
      <c r="M484" s="25"/>
      <c r="N484" s="25"/>
      <c r="O484" s="25"/>
      <c r="P484" s="25"/>
    </row>
    <row r="485" spans="1:16" ht="16.5" thickBot="1">
      <c r="A485" s="196"/>
      <c r="B485" s="25"/>
      <c r="C485" s="197"/>
      <c r="D485" s="202"/>
      <c r="E485" s="25"/>
      <c r="F485" s="203"/>
      <c r="G485" s="25"/>
      <c r="H485" s="25"/>
      <c r="I485" s="25"/>
      <c r="K485" s="25"/>
      <c r="L485" s="25"/>
      <c r="M485" s="25"/>
      <c r="N485" s="25"/>
      <c r="O485" s="25"/>
      <c r="P485" s="25"/>
    </row>
    <row r="486" spans="1:16" ht="16.5" thickBot="1">
      <c r="A486" s="196"/>
      <c r="B486" s="25"/>
      <c r="C486" s="197"/>
      <c r="D486" s="202"/>
      <c r="E486" s="25"/>
      <c r="F486" s="203"/>
      <c r="G486" s="25"/>
      <c r="H486" s="25"/>
      <c r="I486" s="25"/>
      <c r="K486" s="25"/>
      <c r="L486" s="25"/>
      <c r="M486" s="25"/>
      <c r="N486" s="25"/>
      <c r="O486" s="25"/>
      <c r="P486" s="25"/>
    </row>
    <row r="487" spans="1:16" ht="16.5" thickBot="1">
      <c r="A487" s="196"/>
      <c r="B487" s="25"/>
      <c r="C487" s="197"/>
      <c r="D487" s="202"/>
      <c r="E487" s="25"/>
      <c r="F487" s="203"/>
      <c r="G487" s="25"/>
      <c r="H487" s="25"/>
      <c r="I487" s="25"/>
      <c r="K487" s="25"/>
      <c r="L487" s="25"/>
      <c r="M487" s="25"/>
      <c r="N487" s="25"/>
      <c r="O487" s="25"/>
      <c r="P487" s="25"/>
    </row>
    <row r="488" spans="1:16" ht="16.5" thickBot="1">
      <c r="A488" s="196"/>
      <c r="B488" s="25"/>
      <c r="C488" s="197"/>
      <c r="D488" s="202"/>
      <c r="E488" s="25"/>
      <c r="F488" s="203"/>
      <c r="G488" s="25"/>
      <c r="H488" s="25"/>
      <c r="I488" s="25"/>
      <c r="K488" s="25"/>
      <c r="L488" s="25"/>
      <c r="M488" s="25"/>
      <c r="N488" s="25"/>
      <c r="O488" s="25"/>
      <c r="P488" s="25"/>
    </row>
    <row r="489" spans="1:16" ht="16.5" thickBot="1">
      <c r="A489" s="196"/>
      <c r="B489" s="25"/>
      <c r="C489" s="197"/>
      <c r="D489" s="202"/>
      <c r="E489" s="25"/>
      <c r="F489" s="203"/>
      <c r="G489" s="25"/>
      <c r="H489" s="25"/>
      <c r="I489" s="25"/>
      <c r="K489" s="25"/>
      <c r="L489" s="25"/>
      <c r="M489" s="25"/>
      <c r="N489" s="25"/>
      <c r="O489" s="25"/>
      <c r="P489" s="25"/>
    </row>
    <row r="490" spans="1:16" ht="16.5" thickBot="1">
      <c r="A490" s="196"/>
      <c r="B490" s="25"/>
      <c r="C490" s="197"/>
      <c r="D490" s="202"/>
      <c r="E490" s="25"/>
      <c r="F490" s="203"/>
      <c r="G490" s="25"/>
      <c r="H490" s="25"/>
      <c r="I490" s="25"/>
      <c r="K490" s="25"/>
      <c r="L490" s="25"/>
      <c r="M490" s="25"/>
      <c r="N490" s="25"/>
      <c r="O490" s="25"/>
      <c r="P490" s="25"/>
    </row>
    <row r="491" spans="1:16" ht="16.5" thickBot="1">
      <c r="A491" s="196"/>
      <c r="B491" s="25"/>
      <c r="C491" s="197"/>
      <c r="D491" s="202"/>
      <c r="E491" s="25"/>
      <c r="F491" s="203"/>
      <c r="G491" s="25"/>
      <c r="H491" s="25"/>
      <c r="I491" s="25"/>
      <c r="K491" s="25"/>
      <c r="L491" s="25"/>
      <c r="M491" s="25"/>
      <c r="N491" s="25"/>
      <c r="O491" s="25"/>
      <c r="P491" s="25"/>
    </row>
    <row r="492" spans="1:16" ht="16.5" thickBot="1">
      <c r="A492" s="196"/>
      <c r="B492" s="25"/>
      <c r="C492" s="197"/>
      <c r="D492" s="202"/>
      <c r="E492" s="25"/>
      <c r="F492" s="203"/>
      <c r="G492" s="25"/>
      <c r="H492" s="25"/>
      <c r="I492" s="25"/>
      <c r="K492" s="25"/>
      <c r="L492" s="25"/>
      <c r="M492" s="25"/>
      <c r="N492" s="25"/>
      <c r="O492" s="25"/>
      <c r="P492" s="25"/>
    </row>
    <row r="493" spans="1:16" ht="16.5" thickBot="1">
      <c r="A493" s="196"/>
      <c r="B493" s="25"/>
      <c r="C493" s="197"/>
      <c r="D493" s="202"/>
      <c r="E493" s="25"/>
      <c r="F493" s="203"/>
      <c r="G493" s="25"/>
      <c r="H493" s="25"/>
      <c r="I493" s="25"/>
      <c r="K493" s="25"/>
      <c r="L493" s="25"/>
      <c r="M493" s="25"/>
      <c r="N493" s="25"/>
      <c r="O493" s="25"/>
      <c r="P493" s="25"/>
    </row>
    <row r="494" spans="1:16" ht="16.5" thickBot="1">
      <c r="A494" s="196"/>
      <c r="B494" s="25"/>
      <c r="C494" s="197"/>
      <c r="D494" s="202"/>
      <c r="E494" s="25"/>
      <c r="F494" s="203"/>
      <c r="G494" s="25"/>
      <c r="H494" s="25"/>
      <c r="I494" s="25"/>
      <c r="K494" s="25"/>
      <c r="L494" s="25"/>
      <c r="M494" s="25"/>
      <c r="N494" s="25"/>
      <c r="O494" s="25"/>
      <c r="P494" s="25"/>
    </row>
    <row r="495" spans="1:16" ht="16.5" thickBot="1">
      <c r="A495" s="196"/>
      <c r="B495" s="25"/>
      <c r="C495" s="197"/>
      <c r="D495" s="202"/>
      <c r="E495" s="25"/>
      <c r="F495" s="203"/>
      <c r="G495" s="25"/>
      <c r="H495" s="25"/>
      <c r="I495" s="25"/>
      <c r="K495" s="25"/>
      <c r="L495" s="25"/>
      <c r="M495" s="25"/>
      <c r="N495" s="25"/>
      <c r="O495" s="25"/>
      <c r="P495" s="25"/>
    </row>
    <row r="496" spans="1:16" ht="16.5" thickBot="1">
      <c r="A496" s="196"/>
      <c r="B496" s="25"/>
      <c r="C496" s="197"/>
      <c r="D496" s="202"/>
      <c r="E496" s="25"/>
      <c r="F496" s="203"/>
      <c r="G496" s="25"/>
      <c r="H496" s="25"/>
      <c r="I496" s="25"/>
      <c r="K496" s="25"/>
      <c r="L496" s="25"/>
      <c r="M496" s="25"/>
      <c r="N496" s="25"/>
      <c r="O496" s="25"/>
      <c r="P496" s="25"/>
    </row>
    <row r="497" spans="1:16" ht="16.5" thickBot="1">
      <c r="A497" s="196"/>
      <c r="B497" s="25"/>
      <c r="C497" s="197"/>
      <c r="D497" s="202"/>
      <c r="E497" s="25"/>
      <c r="F497" s="203"/>
      <c r="G497" s="25"/>
      <c r="H497" s="25"/>
      <c r="I497" s="25"/>
      <c r="K497" s="25"/>
      <c r="L497" s="25"/>
      <c r="M497" s="25"/>
      <c r="N497" s="25"/>
      <c r="O497" s="25"/>
      <c r="P497" s="25"/>
    </row>
    <row r="498" spans="1:16" ht="16.5" thickBot="1">
      <c r="A498" s="196"/>
      <c r="B498" s="25"/>
      <c r="C498" s="197"/>
      <c r="D498" s="202"/>
      <c r="E498" s="25"/>
      <c r="F498" s="203"/>
      <c r="G498" s="25"/>
      <c r="H498" s="25"/>
      <c r="I498" s="25"/>
      <c r="K498" s="25"/>
      <c r="L498" s="25"/>
      <c r="M498" s="25"/>
      <c r="N498" s="25"/>
      <c r="O498" s="25"/>
      <c r="P498" s="25"/>
    </row>
    <row r="499" spans="1:16" ht="16.5" thickBot="1">
      <c r="A499" s="196"/>
      <c r="B499" s="25"/>
      <c r="C499" s="197"/>
      <c r="D499" s="202"/>
      <c r="E499" s="25"/>
      <c r="F499" s="203"/>
      <c r="G499" s="25"/>
      <c r="H499" s="25"/>
      <c r="I499" s="25"/>
      <c r="K499" s="25"/>
      <c r="L499" s="25"/>
      <c r="M499" s="25"/>
      <c r="N499" s="25"/>
      <c r="O499" s="25"/>
      <c r="P499" s="25"/>
    </row>
    <row r="500" spans="1:16" ht="16.5" thickBot="1">
      <c r="A500" s="196"/>
      <c r="B500" s="25"/>
      <c r="C500" s="197"/>
      <c r="D500" s="202"/>
      <c r="E500" s="25"/>
      <c r="F500" s="203"/>
      <c r="G500" s="25"/>
      <c r="H500" s="25"/>
      <c r="I500" s="25"/>
      <c r="K500" s="25"/>
      <c r="L500" s="25"/>
      <c r="M500" s="25"/>
      <c r="N500" s="25"/>
      <c r="O500" s="25"/>
      <c r="P500" s="25"/>
    </row>
    <row r="501" spans="1:16" ht="16.5" thickBot="1">
      <c r="A501" s="196"/>
      <c r="B501" s="25"/>
      <c r="C501" s="197"/>
      <c r="D501" s="202"/>
      <c r="E501" s="25"/>
      <c r="F501" s="203"/>
      <c r="G501" s="25"/>
      <c r="H501" s="25"/>
      <c r="I501" s="25"/>
      <c r="K501" s="25"/>
      <c r="L501" s="25"/>
      <c r="M501" s="25"/>
      <c r="N501" s="25"/>
      <c r="O501" s="25"/>
      <c r="P501" s="25"/>
    </row>
    <row r="502" spans="1:16" ht="16.5" thickBot="1">
      <c r="A502" s="196"/>
      <c r="B502" s="25"/>
      <c r="C502" s="197"/>
      <c r="D502" s="202"/>
      <c r="E502" s="25"/>
      <c r="F502" s="203"/>
      <c r="G502" s="25"/>
      <c r="H502" s="25"/>
      <c r="I502" s="25"/>
      <c r="K502" s="25"/>
      <c r="L502" s="25"/>
      <c r="M502" s="25"/>
      <c r="N502" s="25"/>
      <c r="O502" s="25"/>
      <c r="P502" s="25"/>
    </row>
    <row r="503" spans="1:16" ht="16.5" thickBot="1">
      <c r="A503" s="196"/>
      <c r="B503" s="25"/>
      <c r="C503" s="197"/>
      <c r="D503" s="202"/>
      <c r="E503" s="25"/>
      <c r="F503" s="203"/>
      <c r="G503" s="25"/>
      <c r="H503" s="25"/>
      <c r="I503" s="25"/>
      <c r="K503" s="25"/>
      <c r="L503" s="25"/>
      <c r="M503" s="25"/>
      <c r="N503" s="25"/>
      <c r="O503" s="25"/>
      <c r="P503" s="25"/>
    </row>
    <row r="504" spans="1:16" ht="16.5" thickBot="1">
      <c r="A504" s="196"/>
      <c r="B504" s="25"/>
      <c r="C504" s="197"/>
      <c r="D504" s="202"/>
      <c r="E504" s="25"/>
      <c r="F504" s="203"/>
      <c r="G504" s="25"/>
      <c r="H504" s="25"/>
      <c r="I504" s="25"/>
      <c r="K504" s="25"/>
      <c r="L504" s="25"/>
      <c r="M504" s="25"/>
      <c r="N504" s="25"/>
      <c r="O504" s="25"/>
      <c r="P504" s="25"/>
    </row>
    <row r="505" spans="1:16" ht="16.5" thickBot="1">
      <c r="A505" s="196"/>
      <c r="B505" s="25"/>
      <c r="C505" s="197"/>
      <c r="D505" s="202"/>
      <c r="E505" s="25"/>
      <c r="F505" s="203"/>
      <c r="G505" s="25"/>
      <c r="H505" s="25"/>
      <c r="I505" s="25"/>
      <c r="K505" s="25"/>
      <c r="L505" s="25"/>
      <c r="M505" s="25"/>
      <c r="N505" s="25"/>
      <c r="O505" s="25"/>
      <c r="P505" s="25"/>
    </row>
    <row r="506" spans="1:16" ht="16.5" thickBot="1">
      <c r="A506" s="196"/>
      <c r="B506" s="25"/>
      <c r="C506" s="197"/>
      <c r="D506" s="202"/>
      <c r="E506" s="25"/>
      <c r="F506" s="203"/>
      <c r="G506" s="25"/>
      <c r="H506" s="25"/>
      <c r="I506" s="25"/>
      <c r="K506" s="25"/>
      <c r="L506" s="25"/>
      <c r="M506" s="25"/>
      <c r="N506" s="25"/>
      <c r="O506" s="25"/>
      <c r="P506" s="25"/>
    </row>
    <row r="507" spans="1:16" ht="16.5" thickBot="1">
      <c r="A507" s="196"/>
      <c r="B507" s="25"/>
      <c r="C507" s="197"/>
      <c r="D507" s="202"/>
      <c r="E507" s="25"/>
      <c r="F507" s="203"/>
      <c r="G507" s="25"/>
      <c r="H507" s="25"/>
      <c r="I507" s="25"/>
      <c r="K507" s="25"/>
      <c r="L507" s="25"/>
      <c r="M507" s="25"/>
      <c r="N507" s="25"/>
      <c r="O507" s="25"/>
      <c r="P507" s="25"/>
    </row>
    <row r="508" spans="1:16" ht="16.5" thickBot="1">
      <c r="A508" s="196"/>
      <c r="B508" s="25"/>
      <c r="C508" s="197"/>
      <c r="D508" s="202"/>
      <c r="E508" s="25"/>
      <c r="F508" s="203"/>
      <c r="G508" s="25"/>
      <c r="H508" s="25"/>
      <c r="I508" s="25"/>
      <c r="K508" s="25"/>
      <c r="L508" s="25"/>
      <c r="M508" s="25"/>
      <c r="N508" s="25"/>
      <c r="O508" s="25"/>
      <c r="P508" s="25"/>
    </row>
    <row r="509" spans="1:16" ht="16.5" thickBot="1">
      <c r="A509" s="196"/>
      <c r="B509" s="25"/>
      <c r="C509" s="197"/>
      <c r="D509" s="202"/>
      <c r="E509" s="25"/>
      <c r="F509" s="203"/>
      <c r="G509" s="25"/>
      <c r="H509" s="25"/>
      <c r="I509" s="25"/>
      <c r="K509" s="25"/>
      <c r="L509" s="25"/>
      <c r="M509" s="25"/>
      <c r="N509" s="25"/>
      <c r="O509" s="25"/>
      <c r="P509" s="25"/>
    </row>
    <row r="510" spans="1:16" ht="16.5" thickBot="1">
      <c r="A510" s="196"/>
      <c r="B510" s="25"/>
      <c r="C510" s="197"/>
      <c r="D510" s="202"/>
      <c r="E510" s="25"/>
      <c r="F510" s="203"/>
      <c r="G510" s="25"/>
      <c r="H510" s="25"/>
      <c r="I510" s="25"/>
      <c r="K510" s="25"/>
      <c r="L510" s="25"/>
      <c r="M510" s="25"/>
      <c r="N510" s="25"/>
      <c r="O510" s="25"/>
      <c r="P510" s="25"/>
    </row>
    <row r="511" spans="1:16" ht="16.5" thickBot="1">
      <c r="A511" s="196"/>
      <c r="B511" s="25"/>
      <c r="C511" s="197"/>
      <c r="D511" s="202"/>
      <c r="E511" s="25"/>
      <c r="F511" s="203"/>
      <c r="G511" s="25"/>
      <c r="H511" s="25"/>
      <c r="I511" s="25"/>
      <c r="K511" s="25"/>
      <c r="L511" s="25"/>
      <c r="M511" s="25"/>
      <c r="N511" s="25"/>
      <c r="O511" s="25"/>
      <c r="P511" s="25"/>
    </row>
    <row r="512" spans="1:16" ht="16.5" thickBot="1">
      <c r="A512" s="196"/>
      <c r="B512" s="25"/>
      <c r="C512" s="197"/>
      <c r="D512" s="202"/>
      <c r="E512" s="25"/>
      <c r="F512" s="203"/>
      <c r="G512" s="25"/>
      <c r="H512" s="25"/>
      <c r="I512" s="25"/>
      <c r="K512" s="25"/>
      <c r="L512" s="25"/>
      <c r="M512" s="25"/>
      <c r="N512" s="25"/>
      <c r="O512" s="25"/>
      <c r="P512" s="25"/>
    </row>
    <row r="513" spans="1:16" ht="16.5" thickBot="1">
      <c r="A513" s="196"/>
      <c r="B513" s="25"/>
      <c r="C513" s="197"/>
      <c r="D513" s="202"/>
      <c r="E513" s="25"/>
      <c r="F513" s="203"/>
      <c r="G513" s="25"/>
      <c r="H513" s="25"/>
      <c r="I513" s="25"/>
      <c r="K513" s="25"/>
      <c r="L513" s="25"/>
      <c r="M513" s="25"/>
      <c r="N513" s="25"/>
      <c r="O513" s="25"/>
      <c r="P513" s="25"/>
    </row>
    <row r="514" spans="1:16" ht="16.5" thickBot="1">
      <c r="A514" s="196"/>
      <c r="B514" s="25"/>
      <c r="C514" s="197"/>
      <c r="D514" s="202"/>
      <c r="E514" s="25"/>
      <c r="F514" s="203"/>
      <c r="G514" s="25"/>
      <c r="H514" s="25"/>
      <c r="I514" s="25"/>
      <c r="K514" s="25"/>
      <c r="L514" s="25"/>
      <c r="M514" s="25"/>
      <c r="N514" s="25"/>
      <c r="O514" s="25"/>
      <c r="P514" s="25"/>
    </row>
    <row r="515" spans="1:16" ht="16.5" thickBot="1">
      <c r="A515" s="196"/>
      <c r="B515" s="25"/>
      <c r="C515" s="197"/>
      <c r="D515" s="202"/>
      <c r="E515" s="25"/>
      <c r="F515" s="203"/>
      <c r="G515" s="25"/>
      <c r="H515" s="25"/>
      <c r="I515" s="25"/>
      <c r="K515" s="25"/>
      <c r="L515" s="25"/>
      <c r="M515" s="25"/>
      <c r="N515" s="25"/>
      <c r="O515" s="25"/>
      <c r="P515" s="25"/>
    </row>
    <row r="516" spans="1:16" ht="16.5" thickBot="1">
      <c r="A516" s="196"/>
      <c r="B516" s="25"/>
      <c r="C516" s="197"/>
      <c r="D516" s="202"/>
      <c r="E516" s="25"/>
      <c r="F516" s="203"/>
      <c r="G516" s="25"/>
      <c r="H516" s="25"/>
      <c r="I516" s="25"/>
      <c r="K516" s="25"/>
      <c r="L516" s="25"/>
      <c r="M516" s="25"/>
      <c r="N516" s="25"/>
      <c r="O516" s="25"/>
      <c r="P516" s="25"/>
    </row>
    <row r="517" spans="1:16" ht="16.5" thickBot="1">
      <c r="A517" s="196"/>
      <c r="B517" s="25"/>
      <c r="C517" s="197"/>
      <c r="D517" s="202"/>
      <c r="E517" s="25"/>
      <c r="F517" s="203"/>
      <c r="G517" s="25"/>
      <c r="H517" s="25"/>
      <c r="I517" s="25"/>
      <c r="K517" s="25"/>
      <c r="L517" s="25"/>
      <c r="M517" s="25"/>
      <c r="N517" s="25"/>
      <c r="O517" s="25"/>
      <c r="P517" s="25"/>
    </row>
    <row r="518" spans="1:16" ht="16.5" thickBot="1">
      <c r="A518" s="196"/>
      <c r="B518" s="25"/>
      <c r="C518" s="197"/>
      <c r="D518" s="202"/>
      <c r="E518" s="25"/>
      <c r="F518" s="203"/>
      <c r="G518" s="25"/>
      <c r="H518" s="25"/>
      <c r="I518" s="25"/>
      <c r="K518" s="25"/>
      <c r="L518" s="25"/>
      <c r="M518" s="25"/>
      <c r="N518" s="25"/>
      <c r="O518" s="25"/>
      <c r="P518" s="25"/>
    </row>
    <row r="519" spans="1:16" ht="16.5" thickBot="1">
      <c r="A519" s="196"/>
      <c r="B519" s="25"/>
      <c r="C519" s="197"/>
      <c r="D519" s="202"/>
      <c r="E519" s="25"/>
      <c r="F519" s="203"/>
      <c r="G519" s="25"/>
      <c r="H519" s="25"/>
      <c r="I519" s="25"/>
      <c r="K519" s="25"/>
      <c r="L519" s="25"/>
      <c r="M519" s="25"/>
      <c r="N519" s="25"/>
      <c r="O519" s="25"/>
      <c r="P519" s="25"/>
    </row>
    <row r="520" spans="1:16" ht="16.5" thickBot="1">
      <c r="A520" s="196"/>
      <c r="B520" s="25"/>
      <c r="C520" s="197"/>
      <c r="D520" s="202"/>
      <c r="E520" s="25"/>
      <c r="F520" s="203"/>
      <c r="G520" s="25"/>
      <c r="H520" s="25"/>
      <c r="I520" s="25"/>
      <c r="K520" s="25"/>
      <c r="L520" s="25"/>
      <c r="M520" s="25"/>
      <c r="N520" s="25"/>
      <c r="O520" s="25"/>
      <c r="P520" s="25"/>
    </row>
    <row r="521" spans="1:16" ht="16.5" thickBot="1">
      <c r="A521" s="196"/>
      <c r="B521" s="25"/>
      <c r="C521" s="197"/>
      <c r="D521" s="202"/>
      <c r="E521" s="25"/>
      <c r="F521" s="203"/>
      <c r="G521" s="25"/>
      <c r="H521" s="25"/>
      <c r="I521" s="25"/>
      <c r="K521" s="25"/>
      <c r="L521" s="25"/>
      <c r="M521" s="25"/>
      <c r="N521" s="25"/>
      <c r="O521" s="25"/>
      <c r="P521" s="25"/>
    </row>
    <row r="522" spans="1:16" ht="16.5" thickBot="1">
      <c r="A522" s="196"/>
      <c r="B522" s="25"/>
      <c r="C522" s="197"/>
      <c r="D522" s="202"/>
      <c r="E522" s="25"/>
      <c r="F522" s="203"/>
      <c r="G522" s="25"/>
      <c r="H522" s="25"/>
      <c r="I522" s="25"/>
      <c r="K522" s="25"/>
      <c r="L522" s="25"/>
      <c r="M522" s="25"/>
      <c r="N522" s="25"/>
      <c r="O522" s="25"/>
      <c r="P522" s="25"/>
    </row>
    <row r="523" spans="1:16" ht="16.5" thickBot="1">
      <c r="A523" s="196"/>
      <c r="B523" s="25"/>
      <c r="C523" s="197"/>
      <c r="D523" s="202"/>
      <c r="E523" s="25"/>
      <c r="F523" s="203"/>
      <c r="G523" s="25"/>
      <c r="H523" s="25"/>
      <c r="I523" s="25"/>
      <c r="K523" s="25"/>
      <c r="L523" s="25"/>
      <c r="M523" s="25"/>
      <c r="N523" s="25"/>
      <c r="O523" s="25"/>
      <c r="P523" s="25"/>
    </row>
    <row r="524" spans="1:16" ht="16.5" thickBot="1">
      <c r="A524" s="196"/>
      <c r="B524" s="25"/>
      <c r="C524" s="197"/>
      <c r="D524" s="202"/>
      <c r="E524" s="25"/>
      <c r="F524" s="203"/>
      <c r="G524" s="25"/>
      <c r="H524" s="25"/>
      <c r="I524" s="25"/>
      <c r="K524" s="25"/>
      <c r="L524" s="25"/>
      <c r="M524" s="25"/>
      <c r="N524" s="25"/>
      <c r="O524" s="25"/>
      <c r="P524" s="25"/>
    </row>
    <row r="525" spans="1:16" ht="16.5" thickBot="1">
      <c r="A525" s="196"/>
      <c r="B525" s="25"/>
      <c r="C525" s="197"/>
      <c r="D525" s="202"/>
      <c r="E525" s="25"/>
      <c r="F525" s="203"/>
      <c r="G525" s="25"/>
      <c r="H525" s="25"/>
      <c r="I525" s="25"/>
      <c r="K525" s="25"/>
      <c r="L525" s="25"/>
      <c r="M525" s="25"/>
      <c r="N525" s="25"/>
      <c r="O525" s="25"/>
      <c r="P525" s="25"/>
    </row>
    <row r="526" spans="1:16" ht="16.5" thickBot="1">
      <c r="A526" s="196"/>
      <c r="B526" s="25"/>
      <c r="C526" s="197"/>
      <c r="D526" s="202"/>
      <c r="E526" s="25"/>
      <c r="F526" s="203"/>
      <c r="G526" s="25"/>
      <c r="H526" s="25"/>
      <c r="I526" s="25"/>
      <c r="K526" s="25"/>
      <c r="L526" s="25"/>
      <c r="M526" s="25"/>
      <c r="N526" s="25"/>
      <c r="O526" s="25"/>
      <c r="P526" s="25"/>
    </row>
    <row r="527" spans="1:16" ht="16.5" thickBot="1">
      <c r="A527" s="196"/>
      <c r="B527" s="25"/>
      <c r="C527" s="197"/>
      <c r="D527" s="202"/>
      <c r="E527" s="25"/>
      <c r="F527" s="203"/>
      <c r="G527" s="25"/>
      <c r="H527" s="25"/>
      <c r="I527" s="25"/>
      <c r="K527" s="25"/>
      <c r="L527" s="25"/>
      <c r="M527" s="25"/>
      <c r="N527" s="25"/>
      <c r="O527" s="25"/>
      <c r="P527" s="25"/>
    </row>
    <row r="528" spans="1:16" ht="16.5" thickBot="1">
      <c r="A528" s="196"/>
      <c r="B528" s="25"/>
      <c r="C528" s="197"/>
      <c r="D528" s="202"/>
      <c r="E528" s="25"/>
      <c r="F528" s="203"/>
      <c r="G528" s="25"/>
      <c r="H528" s="25"/>
      <c r="I528" s="25"/>
      <c r="K528" s="25"/>
      <c r="L528" s="25"/>
      <c r="M528" s="25"/>
      <c r="N528" s="25"/>
      <c r="O528" s="25"/>
      <c r="P528" s="25"/>
    </row>
    <row r="529" spans="1:16" ht="16.5" thickBot="1">
      <c r="A529" s="196"/>
      <c r="B529" s="25"/>
      <c r="C529" s="197"/>
      <c r="D529" s="202"/>
      <c r="E529" s="25"/>
      <c r="F529" s="203"/>
      <c r="G529" s="25"/>
      <c r="H529" s="25"/>
      <c r="I529" s="25"/>
      <c r="K529" s="25"/>
      <c r="L529" s="25"/>
      <c r="M529" s="25"/>
      <c r="N529" s="25"/>
      <c r="O529" s="25"/>
      <c r="P529" s="25"/>
    </row>
    <row r="530" spans="1:16" ht="16.5" thickBot="1">
      <c r="A530" s="196"/>
      <c r="B530" s="25"/>
      <c r="C530" s="197"/>
      <c r="D530" s="202"/>
      <c r="E530" s="25"/>
      <c r="F530" s="203"/>
      <c r="G530" s="25"/>
      <c r="H530" s="25"/>
      <c r="I530" s="25"/>
      <c r="K530" s="25"/>
      <c r="L530" s="25"/>
      <c r="M530" s="25"/>
      <c r="N530" s="25"/>
      <c r="O530" s="25"/>
      <c r="P530" s="25"/>
    </row>
    <row r="531" spans="1:16" ht="16.5" thickBot="1">
      <c r="A531" s="196"/>
      <c r="B531" s="25"/>
      <c r="C531" s="197"/>
      <c r="D531" s="202"/>
      <c r="E531" s="25"/>
      <c r="F531" s="203"/>
      <c r="G531" s="25"/>
      <c r="H531" s="25"/>
      <c r="I531" s="25"/>
      <c r="K531" s="25"/>
      <c r="L531" s="25"/>
      <c r="M531" s="25"/>
      <c r="N531" s="25"/>
      <c r="O531" s="25"/>
      <c r="P531" s="25"/>
    </row>
    <row r="532" spans="1:16" ht="16.5" thickBot="1">
      <c r="A532" s="196"/>
      <c r="B532" s="25"/>
      <c r="C532" s="197"/>
      <c r="D532" s="202"/>
      <c r="E532" s="25"/>
      <c r="F532" s="203"/>
      <c r="G532" s="25"/>
      <c r="H532" s="25"/>
      <c r="I532" s="25"/>
      <c r="K532" s="25"/>
      <c r="L532" s="25"/>
      <c r="M532" s="25"/>
      <c r="N532" s="25"/>
      <c r="O532" s="25"/>
      <c r="P532" s="25"/>
    </row>
    <row r="533" spans="1:16" ht="16.5" thickBot="1">
      <c r="A533" s="196"/>
      <c r="B533" s="25"/>
      <c r="C533" s="197"/>
      <c r="D533" s="202"/>
      <c r="E533" s="25"/>
      <c r="F533" s="203"/>
      <c r="G533" s="25"/>
      <c r="H533" s="25"/>
      <c r="I533" s="25"/>
      <c r="K533" s="25"/>
      <c r="L533" s="25"/>
      <c r="M533" s="25"/>
      <c r="N533" s="25"/>
      <c r="O533" s="25"/>
      <c r="P533" s="25"/>
    </row>
    <row r="534" spans="1:16" ht="16.5" thickBot="1">
      <c r="A534" s="196"/>
      <c r="B534" s="25"/>
      <c r="C534" s="197"/>
      <c r="D534" s="202"/>
      <c r="E534" s="25"/>
      <c r="F534" s="203"/>
      <c r="G534" s="25"/>
      <c r="H534" s="25"/>
      <c r="I534" s="25"/>
      <c r="K534" s="25"/>
      <c r="L534" s="25"/>
      <c r="M534" s="25"/>
      <c r="N534" s="25"/>
      <c r="O534" s="25"/>
      <c r="P534" s="25"/>
    </row>
    <row r="535" spans="1:16" ht="16.5" thickBot="1">
      <c r="A535" s="196"/>
      <c r="B535" s="25"/>
      <c r="C535" s="197"/>
      <c r="D535" s="202"/>
      <c r="E535" s="25"/>
      <c r="F535" s="203"/>
      <c r="G535" s="25"/>
      <c r="H535" s="25"/>
      <c r="I535" s="25"/>
      <c r="K535" s="25"/>
      <c r="L535" s="25"/>
      <c r="M535" s="25"/>
      <c r="N535" s="25"/>
      <c r="O535" s="25"/>
      <c r="P535" s="25"/>
    </row>
    <row r="536" spans="1:16" ht="16.5" thickBot="1">
      <c r="A536" s="196"/>
      <c r="B536" s="25"/>
      <c r="C536" s="197"/>
      <c r="D536" s="202"/>
      <c r="E536" s="25"/>
      <c r="F536" s="203"/>
      <c r="G536" s="25"/>
      <c r="H536" s="25"/>
      <c r="I536" s="25"/>
      <c r="K536" s="25"/>
      <c r="L536" s="25"/>
      <c r="M536" s="25"/>
      <c r="N536" s="25"/>
      <c r="O536" s="25"/>
      <c r="P536" s="25"/>
    </row>
    <row r="537" spans="1:16" ht="16.5" thickBot="1">
      <c r="A537" s="196"/>
      <c r="B537" s="25"/>
      <c r="C537" s="197"/>
      <c r="D537" s="202"/>
      <c r="E537" s="25"/>
      <c r="F537" s="203"/>
      <c r="G537" s="25"/>
      <c r="H537" s="25"/>
      <c r="I537" s="25"/>
      <c r="K537" s="25"/>
      <c r="L537" s="25"/>
      <c r="M537" s="25"/>
      <c r="N537" s="25"/>
      <c r="O537" s="25"/>
      <c r="P537" s="25"/>
    </row>
    <row r="538" spans="1:16" ht="16.5" thickBot="1">
      <c r="A538" s="196"/>
      <c r="B538" s="25"/>
      <c r="C538" s="197"/>
      <c r="D538" s="202"/>
      <c r="E538" s="25"/>
      <c r="F538" s="203"/>
      <c r="G538" s="25"/>
      <c r="H538" s="25"/>
      <c r="I538" s="25"/>
      <c r="K538" s="25"/>
      <c r="L538" s="25"/>
      <c r="M538" s="25"/>
      <c r="N538" s="25"/>
      <c r="O538" s="25"/>
      <c r="P538" s="25"/>
    </row>
    <row r="539" spans="1:16" ht="16.5" thickBot="1">
      <c r="A539" s="196"/>
      <c r="B539" s="25"/>
      <c r="C539" s="197"/>
      <c r="D539" s="202"/>
      <c r="E539" s="25"/>
      <c r="F539" s="203"/>
      <c r="G539" s="25"/>
      <c r="H539" s="25"/>
      <c r="I539" s="25"/>
      <c r="K539" s="25"/>
      <c r="L539" s="25"/>
      <c r="M539" s="25"/>
      <c r="N539" s="25"/>
      <c r="O539" s="25"/>
      <c r="P539" s="25"/>
    </row>
    <row r="540" spans="1:16" ht="16.5" thickBot="1">
      <c r="A540" s="196"/>
      <c r="B540" s="25"/>
      <c r="C540" s="197"/>
      <c r="D540" s="202"/>
      <c r="E540" s="25"/>
      <c r="F540" s="203"/>
      <c r="G540" s="25"/>
      <c r="H540" s="25"/>
      <c r="I540" s="25"/>
      <c r="K540" s="25"/>
      <c r="L540" s="25"/>
      <c r="M540" s="25"/>
      <c r="N540" s="25"/>
      <c r="O540" s="25"/>
      <c r="P540" s="25"/>
    </row>
    <row r="541" spans="1:16" ht="16.5" thickBot="1">
      <c r="A541" s="196"/>
      <c r="B541" s="25"/>
      <c r="C541" s="197"/>
      <c r="D541" s="202"/>
      <c r="E541" s="25"/>
      <c r="F541" s="203"/>
      <c r="G541" s="25"/>
      <c r="H541" s="25"/>
      <c r="I541" s="25"/>
      <c r="K541" s="25"/>
      <c r="L541" s="25"/>
      <c r="M541" s="25"/>
      <c r="N541" s="25"/>
      <c r="O541" s="25"/>
      <c r="P541" s="25"/>
    </row>
    <row r="542" spans="1:16" ht="16.5" thickBot="1">
      <c r="A542" s="196"/>
      <c r="B542" s="25"/>
      <c r="C542" s="197"/>
      <c r="D542" s="202"/>
      <c r="E542" s="25"/>
      <c r="F542" s="203"/>
      <c r="G542" s="25"/>
      <c r="H542" s="25"/>
      <c r="I542" s="25"/>
      <c r="K542" s="25"/>
      <c r="L542" s="25"/>
      <c r="M542" s="25"/>
      <c r="N542" s="25"/>
      <c r="O542" s="25"/>
      <c r="P542" s="25"/>
    </row>
    <row r="543" spans="1:16" ht="16.5" thickBot="1">
      <c r="A543" s="196"/>
      <c r="B543" s="25"/>
      <c r="C543" s="197"/>
      <c r="D543" s="202"/>
      <c r="E543" s="25"/>
      <c r="F543" s="203"/>
      <c r="G543" s="25"/>
      <c r="H543" s="25"/>
      <c r="I543" s="25"/>
      <c r="K543" s="25"/>
      <c r="L543" s="25"/>
      <c r="M543" s="25"/>
      <c r="N543" s="25"/>
      <c r="O543" s="25"/>
      <c r="P543" s="25"/>
    </row>
    <row r="544" spans="1:16" ht="16.5" thickBot="1">
      <c r="A544" s="196"/>
      <c r="B544" s="25"/>
      <c r="C544" s="197"/>
      <c r="D544" s="202"/>
      <c r="E544" s="25"/>
      <c r="F544" s="203"/>
      <c r="G544" s="25"/>
      <c r="H544" s="25"/>
      <c r="I544" s="25"/>
      <c r="K544" s="25"/>
      <c r="L544" s="25"/>
      <c r="M544" s="25"/>
      <c r="N544" s="25"/>
      <c r="O544" s="25"/>
      <c r="P544" s="25"/>
    </row>
    <row r="545" spans="1:16" ht="16.5" thickBot="1">
      <c r="A545" s="196"/>
      <c r="B545" s="25"/>
      <c r="C545" s="197"/>
      <c r="D545" s="202"/>
      <c r="E545" s="25"/>
      <c r="F545" s="203"/>
      <c r="G545" s="25"/>
      <c r="H545" s="25"/>
      <c r="I545" s="25"/>
      <c r="K545" s="25"/>
      <c r="L545" s="25"/>
      <c r="M545" s="25"/>
      <c r="N545" s="25"/>
      <c r="O545" s="25"/>
      <c r="P545" s="25"/>
    </row>
    <row r="546" spans="1:16" ht="16.5" thickBot="1">
      <c r="A546" s="196"/>
      <c r="B546" s="25"/>
      <c r="C546" s="197"/>
      <c r="D546" s="202"/>
      <c r="E546" s="25"/>
      <c r="F546" s="203"/>
      <c r="G546" s="25"/>
      <c r="H546" s="25"/>
      <c r="I546" s="25"/>
      <c r="K546" s="25"/>
      <c r="L546" s="25"/>
      <c r="M546" s="25"/>
      <c r="N546" s="25"/>
      <c r="O546" s="25"/>
      <c r="P546" s="25"/>
    </row>
    <row r="547" spans="1:16" ht="16.5" thickBot="1">
      <c r="A547" s="196"/>
      <c r="B547" s="25"/>
      <c r="C547" s="197"/>
      <c r="D547" s="202"/>
      <c r="E547" s="25"/>
      <c r="F547" s="203"/>
      <c r="G547" s="25"/>
      <c r="H547" s="25"/>
      <c r="I547" s="25"/>
      <c r="K547" s="25"/>
      <c r="L547" s="25"/>
      <c r="M547" s="25"/>
      <c r="N547" s="25"/>
      <c r="O547" s="25"/>
      <c r="P547" s="25"/>
    </row>
    <row r="548" spans="1:16" ht="16.5" thickBot="1">
      <c r="A548" s="196"/>
      <c r="B548" s="25"/>
      <c r="C548" s="197"/>
      <c r="D548" s="202"/>
      <c r="E548" s="25"/>
      <c r="F548" s="203"/>
      <c r="G548" s="25"/>
      <c r="H548" s="25"/>
      <c r="I548" s="25"/>
      <c r="K548" s="25"/>
      <c r="L548" s="25"/>
      <c r="M548" s="25"/>
      <c r="N548" s="25"/>
      <c r="O548" s="25"/>
      <c r="P548" s="25"/>
    </row>
    <row r="549" spans="1:16" ht="16.5" thickBot="1">
      <c r="A549" s="196"/>
      <c r="B549" s="25"/>
      <c r="C549" s="197"/>
      <c r="D549" s="202"/>
      <c r="E549" s="25"/>
      <c r="F549" s="203"/>
      <c r="G549" s="25"/>
      <c r="H549" s="25"/>
      <c r="I549" s="25"/>
      <c r="K549" s="25"/>
      <c r="L549" s="25"/>
      <c r="M549" s="25"/>
      <c r="N549" s="25"/>
      <c r="O549" s="25"/>
      <c r="P549" s="25"/>
    </row>
    <row r="550" spans="1:16" ht="16.5" thickBot="1">
      <c r="A550" s="196"/>
      <c r="B550" s="25"/>
      <c r="C550" s="197"/>
      <c r="D550" s="202"/>
      <c r="E550" s="25"/>
      <c r="F550" s="203"/>
      <c r="G550" s="25"/>
      <c r="H550" s="25"/>
      <c r="I550" s="25"/>
      <c r="K550" s="25"/>
      <c r="L550" s="25"/>
      <c r="M550" s="25"/>
      <c r="N550" s="25"/>
      <c r="O550" s="25"/>
      <c r="P550" s="25"/>
    </row>
    <row r="551" spans="1:16" ht="16.5" thickBot="1">
      <c r="A551" s="196"/>
      <c r="B551" s="25"/>
      <c r="C551" s="197"/>
      <c r="D551" s="202"/>
      <c r="E551" s="25"/>
      <c r="F551" s="203"/>
      <c r="G551" s="25"/>
      <c r="H551" s="25"/>
      <c r="I551" s="25"/>
      <c r="K551" s="25"/>
      <c r="L551" s="25"/>
      <c r="M551" s="25"/>
      <c r="N551" s="25"/>
      <c r="O551" s="25"/>
      <c r="P551" s="25"/>
    </row>
    <row r="552" spans="1:16" ht="16.5" thickBot="1">
      <c r="A552" s="196"/>
      <c r="B552" s="25"/>
      <c r="C552" s="197"/>
      <c r="D552" s="202"/>
      <c r="E552" s="25"/>
      <c r="F552" s="203"/>
      <c r="G552" s="25"/>
      <c r="H552" s="25"/>
      <c r="I552" s="25"/>
      <c r="K552" s="25"/>
      <c r="L552" s="25"/>
      <c r="M552" s="25"/>
      <c r="N552" s="25"/>
      <c r="O552" s="25"/>
      <c r="P552" s="25"/>
    </row>
    <row r="553" spans="1:16" ht="16.5" thickBot="1">
      <c r="A553" s="196"/>
      <c r="B553" s="25"/>
      <c r="C553" s="197"/>
      <c r="D553" s="202"/>
      <c r="E553" s="25"/>
      <c r="F553" s="203"/>
      <c r="G553" s="25"/>
      <c r="H553" s="25"/>
      <c r="I553" s="25"/>
      <c r="K553" s="25"/>
      <c r="L553" s="25"/>
      <c r="M553" s="25"/>
      <c r="N553" s="25"/>
      <c r="O553" s="25"/>
      <c r="P553" s="25"/>
    </row>
    <row r="554" spans="1:16" ht="16.5" thickBot="1">
      <c r="A554" s="196"/>
      <c r="B554" s="25"/>
      <c r="C554" s="197"/>
      <c r="D554" s="202"/>
      <c r="E554" s="25"/>
      <c r="F554" s="203"/>
      <c r="G554" s="25"/>
      <c r="H554" s="25"/>
      <c r="I554" s="25"/>
      <c r="K554" s="25"/>
      <c r="L554" s="25"/>
      <c r="M554" s="25"/>
      <c r="N554" s="25"/>
      <c r="O554" s="25"/>
      <c r="P554" s="25"/>
    </row>
    <row r="555" spans="1:16" ht="16.5" thickBot="1">
      <c r="A555" s="196"/>
      <c r="B555" s="25"/>
      <c r="C555" s="197"/>
      <c r="D555" s="202"/>
      <c r="E555" s="25"/>
      <c r="F555" s="203"/>
      <c r="G555" s="25"/>
      <c r="H555" s="25"/>
      <c r="I555" s="25"/>
      <c r="K555" s="25"/>
      <c r="L555" s="25"/>
      <c r="M555" s="25"/>
      <c r="N555" s="25"/>
      <c r="O555" s="25"/>
      <c r="P555" s="25"/>
    </row>
    <row r="556" spans="1:16" ht="16.5" thickBot="1">
      <c r="A556" s="196"/>
      <c r="B556" s="25"/>
      <c r="C556" s="197"/>
      <c r="D556" s="202"/>
      <c r="E556" s="25"/>
      <c r="F556" s="203"/>
      <c r="G556" s="25"/>
      <c r="H556" s="25"/>
      <c r="I556" s="25"/>
      <c r="K556" s="25"/>
      <c r="L556" s="25"/>
      <c r="M556" s="25"/>
      <c r="N556" s="25"/>
      <c r="O556" s="25"/>
      <c r="P556" s="25"/>
    </row>
    <row r="557" spans="1:16" ht="16.5" thickBot="1">
      <c r="A557" s="196"/>
      <c r="B557" s="25"/>
      <c r="C557" s="197"/>
      <c r="D557" s="202"/>
      <c r="E557" s="25"/>
      <c r="F557" s="203"/>
      <c r="G557" s="25"/>
      <c r="H557" s="25"/>
      <c r="I557" s="25"/>
      <c r="K557" s="25"/>
      <c r="L557" s="25"/>
      <c r="M557" s="25"/>
      <c r="N557" s="25"/>
      <c r="O557" s="25"/>
      <c r="P557" s="25"/>
    </row>
    <row r="558" spans="1:16" ht="16.5" thickBot="1">
      <c r="A558" s="196"/>
      <c r="B558" s="25"/>
      <c r="C558" s="197"/>
      <c r="D558" s="202"/>
      <c r="E558" s="25"/>
      <c r="F558" s="203"/>
      <c r="G558" s="25"/>
      <c r="H558" s="25"/>
      <c r="I558" s="25"/>
      <c r="K558" s="25"/>
      <c r="L558" s="25"/>
      <c r="M558" s="25"/>
      <c r="N558" s="25"/>
      <c r="O558" s="25"/>
      <c r="P558" s="25"/>
    </row>
    <row r="559" spans="1:16" ht="16.5" thickBot="1">
      <c r="A559" s="196"/>
      <c r="B559" s="25"/>
      <c r="C559" s="197"/>
      <c r="D559" s="202"/>
      <c r="E559" s="25"/>
      <c r="F559" s="203"/>
      <c r="G559" s="25"/>
      <c r="H559" s="25"/>
      <c r="I559" s="25"/>
      <c r="K559" s="25"/>
      <c r="L559" s="25"/>
      <c r="M559" s="25"/>
      <c r="N559" s="25"/>
      <c r="O559" s="25"/>
      <c r="P559" s="25"/>
    </row>
    <row r="560" spans="1:16" ht="16.5" thickBot="1">
      <c r="A560" s="196"/>
      <c r="B560" s="25"/>
      <c r="C560" s="197"/>
      <c r="D560" s="202"/>
      <c r="E560" s="25"/>
      <c r="F560" s="203"/>
      <c r="G560" s="25"/>
      <c r="H560" s="25"/>
      <c r="I560" s="25"/>
      <c r="K560" s="25"/>
      <c r="L560" s="25"/>
      <c r="M560" s="25"/>
      <c r="N560" s="25"/>
      <c r="O560" s="25"/>
      <c r="P560" s="25"/>
    </row>
    <row r="561" spans="1:16" ht="16.5" thickBot="1">
      <c r="A561" s="196"/>
      <c r="B561" s="25"/>
      <c r="C561" s="197"/>
      <c r="D561" s="202"/>
      <c r="E561" s="25"/>
      <c r="F561" s="203"/>
      <c r="G561" s="25"/>
      <c r="H561" s="25"/>
      <c r="I561" s="25"/>
      <c r="K561" s="25"/>
      <c r="L561" s="25"/>
      <c r="M561" s="25"/>
      <c r="N561" s="25"/>
      <c r="O561" s="25"/>
      <c r="P561" s="25"/>
    </row>
    <row r="562" spans="1:16" ht="16.5" thickBot="1">
      <c r="A562" s="196"/>
      <c r="B562" s="25"/>
      <c r="C562" s="197"/>
      <c r="D562" s="202"/>
      <c r="E562" s="25"/>
      <c r="F562" s="203"/>
      <c r="G562" s="25"/>
      <c r="H562" s="25"/>
      <c r="I562" s="25"/>
      <c r="K562" s="25"/>
      <c r="L562" s="25"/>
      <c r="M562" s="25"/>
      <c r="N562" s="25"/>
      <c r="O562" s="25"/>
      <c r="P562" s="25"/>
    </row>
    <row r="563" spans="1:16" ht="16.5" thickBot="1">
      <c r="A563" s="196"/>
      <c r="B563" s="25"/>
      <c r="C563" s="197"/>
      <c r="D563" s="202"/>
      <c r="E563" s="25"/>
      <c r="F563" s="203"/>
      <c r="G563" s="25"/>
      <c r="H563" s="25"/>
      <c r="I563" s="25"/>
      <c r="K563" s="25"/>
      <c r="L563" s="25"/>
      <c r="M563" s="25"/>
      <c r="N563" s="25"/>
      <c r="O563" s="25"/>
      <c r="P563" s="25"/>
    </row>
    <row r="564" spans="1:16" ht="16.5" thickBot="1">
      <c r="A564" s="196"/>
      <c r="B564" s="25"/>
      <c r="C564" s="197"/>
      <c r="D564" s="202"/>
      <c r="E564" s="25"/>
      <c r="F564" s="203"/>
      <c r="G564" s="25"/>
      <c r="H564" s="25"/>
      <c r="I564" s="25"/>
      <c r="K564" s="25"/>
      <c r="L564" s="25"/>
      <c r="M564" s="25"/>
      <c r="N564" s="25"/>
      <c r="O564" s="25"/>
      <c r="P564" s="25"/>
    </row>
    <row r="565" spans="1:16" ht="16.5" thickBot="1">
      <c r="A565" s="196"/>
      <c r="B565" s="25"/>
      <c r="C565" s="197"/>
      <c r="D565" s="202"/>
      <c r="E565" s="25"/>
      <c r="F565" s="203"/>
      <c r="G565" s="25"/>
      <c r="H565" s="25"/>
      <c r="I565" s="25"/>
      <c r="K565" s="25"/>
      <c r="L565" s="25"/>
      <c r="M565" s="25"/>
      <c r="N565" s="25"/>
      <c r="O565" s="25"/>
      <c r="P565" s="25"/>
    </row>
    <row r="566" spans="1:16" ht="16.5" thickBot="1">
      <c r="A566" s="196"/>
      <c r="B566" s="25"/>
      <c r="C566" s="197"/>
      <c r="D566" s="202"/>
      <c r="E566" s="25"/>
      <c r="F566" s="203"/>
      <c r="G566" s="25"/>
      <c r="H566" s="25"/>
      <c r="I566" s="25"/>
      <c r="K566" s="25"/>
      <c r="L566" s="25"/>
      <c r="M566" s="25"/>
      <c r="N566" s="25"/>
      <c r="O566" s="25"/>
      <c r="P566" s="25"/>
    </row>
    <row r="567" spans="1:16" ht="16.5" thickBot="1">
      <c r="A567" s="196"/>
      <c r="B567" s="25"/>
      <c r="C567" s="197"/>
      <c r="D567" s="202"/>
      <c r="E567" s="25"/>
      <c r="F567" s="203"/>
      <c r="G567" s="25"/>
      <c r="H567" s="25"/>
      <c r="I567" s="25"/>
      <c r="K567" s="25"/>
      <c r="L567" s="25"/>
      <c r="M567" s="25"/>
      <c r="N567" s="25"/>
      <c r="O567" s="25"/>
      <c r="P567" s="25"/>
    </row>
    <row r="568" spans="1:16" ht="16.5" thickBot="1">
      <c r="A568" s="196"/>
      <c r="B568" s="25"/>
      <c r="C568" s="197"/>
      <c r="D568" s="202"/>
      <c r="E568" s="25"/>
      <c r="F568" s="203"/>
      <c r="G568" s="25"/>
      <c r="H568" s="25"/>
      <c r="I568" s="25"/>
      <c r="K568" s="25"/>
      <c r="L568" s="25"/>
      <c r="M568" s="25"/>
      <c r="N568" s="25"/>
      <c r="O568" s="25"/>
      <c r="P568" s="25"/>
    </row>
    <row r="569" spans="1:16" ht="16.5" thickBot="1">
      <c r="A569" s="196"/>
      <c r="B569" s="25"/>
      <c r="C569" s="197"/>
      <c r="D569" s="202"/>
      <c r="E569" s="25"/>
      <c r="F569" s="203"/>
      <c r="G569" s="25"/>
      <c r="H569" s="25"/>
      <c r="I569" s="25"/>
      <c r="K569" s="25"/>
      <c r="L569" s="25"/>
      <c r="M569" s="25"/>
      <c r="N569" s="25"/>
      <c r="O569" s="25"/>
      <c r="P569" s="25"/>
    </row>
    <row r="570" spans="1:16" ht="16.5" thickBot="1">
      <c r="A570" s="196"/>
      <c r="B570" s="25"/>
      <c r="C570" s="197"/>
      <c r="D570" s="202"/>
      <c r="E570" s="25"/>
      <c r="F570" s="203"/>
      <c r="G570" s="25"/>
      <c r="H570" s="25"/>
      <c r="I570" s="25"/>
      <c r="K570" s="25"/>
      <c r="L570" s="25"/>
      <c r="M570" s="25"/>
      <c r="N570" s="25"/>
      <c r="O570" s="25"/>
      <c r="P570" s="25"/>
    </row>
    <row r="571" spans="1:16" ht="16.5" thickBot="1">
      <c r="A571" s="196"/>
      <c r="B571" s="25"/>
      <c r="C571" s="197"/>
      <c r="D571" s="202"/>
      <c r="E571" s="25"/>
      <c r="F571" s="203"/>
      <c r="G571" s="25"/>
      <c r="H571" s="25"/>
      <c r="I571" s="25"/>
      <c r="K571" s="25"/>
      <c r="L571" s="25"/>
      <c r="M571" s="25"/>
      <c r="N571" s="25"/>
      <c r="O571" s="25"/>
      <c r="P571" s="25"/>
    </row>
    <row r="572" spans="1:16" ht="16.5" thickBot="1">
      <c r="A572" s="196"/>
      <c r="B572" s="25"/>
      <c r="C572" s="197"/>
      <c r="D572" s="202"/>
      <c r="E572" s="25"/>
      <c r="F572" s="203"/>
      <c r="G572" s="25"/>
      <c r="H572" s="25"/>
      <c r="I572" s="25"/>
      <c r="K572" s="25"/>
      <c r="L572" s="25"/>
      <c r="M572" s="25"/>
      <c r="N572" s="25"/>
      <c r="O572" s="25"/>
      <c r="P572" s="25"/>
    </row>
    <row r="573" spans="1:16" ht="16.5" thickBot="1">
      <c r="A573" s="196"/>
      <c r="B573" s="25"/>
      <c r="C573" s="197"/>
      <c r="D573" s="202"/>
      <c r="E573" s="25"/>
      <c r="F573" s="203"/>
      <c r="G573" s="25"/>
      <c r="H573" s="25"/>
      <c r="I573" s="25"/>
      <c r="K573" s="25"/>
      <c r="L573" s="25"/>
      <c r="M573" s="25"/>
      <c r="N573" s="25"/>
      <c r="O573" s="25"/>
      <c r="P573" s="25"/>
    </row>
    <row r="574" spans="1:16" ht="16.5" thickBot="1">
      <c r="A574" s="196"/>
      <c r="B574" s="25"/>
      <c r="C574" s="197"/>
      <c r="D574" s="202"/>
      <c r="E574" s="25"/>
      <c r="F574" s="203"/>
      <c r="G574" s="25"/>
      <c r="H574" s="25"/>
      <c r="I574" s="25"/>
      <c r="K574" s="25"/>
      <c r="L574" s="25"/>
      <c r="M574" s="25"/>
      <c r="N574" s="25"/>
      <c r="O574" s="25"/>
      <c r="P574" s="25"/>
    </row>
    <row r="575" spans="1:16" ht="16.5" thickBot="1">
      <c r="A575" s="196"/>
      <c r="B575" s="25"/>
      <c r="C575" s="197"/>
      <c r="D575" s="202"/>
      <c r="E575" s="25"/>
      <c r="F575" s="203"/>
      <c r="G575" s="25"/>
      <c r="H575" s="25"/>
      <c r="I575" s="25"/>
      <c r="K575" s="25"/>
      <c r="L575" s="25"/>
      <c r="M575" s="25"/>
      <c r="N575" s="25"/>
      <c r="O575" s="25"/>
      <c r="P575" s="25"/>
    </row>
    <row r="576" spans="1:16" ht="16.5" thickBot="1">
      <c r="A576" s="196"/>
      <c r="B576" s="25"/>
      <c r="C576" s="197"/>
      <c r="D576" s="202"/>
      <c r="E576" s="25"/>
      <c r="F576" s="203"/>
      <c r="G576" s="25"/>
      <c r="H576" s="25"/>
      <c r="I576" s="25"/>
      <c r="K576" s="25"/>
      <c r="L576" s="25"/>
      <c r="M576" s="25"/>
      <c r="N576" s="25"/>
      <c r="O576" s="25"/>
      <c r="P576" s="25"/>
    </row>
    <row r="577" spans="1:16" ht="16.5" thickBot="1">
      <c r="A577" s="196"/>
      <c r="B577" s="25"/>
      <c r="C577" s="197"/>
      <c r="D577" s="202"/>
      <c r="E577" s="25"/>
      <c r="F577" s="203"/>
      <c r="G577" s="25"/>
      <c r="H577" s="25"/>
      <c r="I577" s="25"/>
      <c r="K577" s="25"/>
      <c r="L577" s="25"/>
      <c r="M577" s="25"/>
      <c r="N577" s="25"/>
      <c r="O577" s="25"/>
      <c r="P577" s="25"/>
    </row>
    <row r="578" spans="1:16" ht="16.5" thickBot="1">
      <c r="A578" s="196"/>
      <c r="B578" s="25"/>
      <c r="C578" s="197"/>
      <c r="D578" s="202"/>
      <c r="E578" s="25"/>
      <c r="F578" s="203"/>
      <c r="G578" s="25"/>
      <c r="H578" s="25"/>
      <c r="I578" s="25"/>
      <c r="K578" s="25"/>
      <c r="L578" s="25"/>
      <c r="M578" s="25"/>
      <c r="N578" s="25"/>
      <c r="O578" s="25"/>
      <c r="P578" s="25"/>
    </row>
    <row r="579" spans="1:16" ht="16.5" thickBot="1">
      <c r="A579" s="196"/>
      <c r="B579" s="25"/>
      <c r="C579" s="197"/>
      <c r="D579" s="202"/>
      <c r="E579" s="25"/>
      <c r="F579" s="203"/>
      <c r="G579" s="25"/>
      <c r="H579" s="25"/>
      <c r="I579" s="25"/>
      <c r="K579" s="25"/>
      <c r="L579" s="25"/>
      <c r="M579" s="25"/>
      <c r="N579" s="25"/>
      <c r="O579" s="25"/>
      <c r="P579" s="25"/>
    </row>
    <row r="580" spans="1:16" ht="16.5" thickBot="1">
      <c r="A580" s="196"/>
      <c r="B580" s="25"/>
      <c r="C580" s="197"/>
      <c r="D580" s="202"/>
      <c r="E580" s="25"/>
      <c r="F580" s="203"/>
      <c r="G580" s="25"/>
      <c r="H580" s="25"/>
      <c r="I580" s="25"/>
      <c r="K580" s="25"/>
      <c r="L580" s="25"/>
      <c r="M580" s="25"/>
      <c r="N580" s="25"/>
      <c r="O580" s="25"/>
      <c r="P580" s="25"/>
    </row>
    <row r="581" spans="1:16" ht="16.5" thickBot="1">
      <c r="A581" s="196"/>
      <c r="B581" s="25"/>
      <c r="C581" s="197"/>
      <c r="D581" s="202"/>
      <c r="E581" s="25"/>
      <c r="F581" s="203"/>
      <c r="G581" s="25"/>
      <c r="H581" s="25"/>
      <c r="I581" s="25"/>
      <c r="K581" s="25"/>
      <c r="L581" s="25"/>
      <c r="M581" s="25"/>
      <c r="N581" s="25"/>
      <c r="O581" s="25"/>
      <c r="P581" s="25"/>
    </row>
    <row r="582" spans="1:16" ht="16.5" thickBot="1">
      <c r="A582" s="196"/>
      <c r="B582" s="25"/>
      <c r="C582" s="197"/>
      <c r="D582" s="202"/>
      <c r="E582" s="25"/>
      <c r="F582" s="203"/>
      <c r="G582" s="25"/>
      <c r="H582" s="25"/>
      <c r="I582" s="25"/>
      <c r="K582" s="25"/>
      <c r="L582" s="25"/>
      <c r="M582" s="25"/>
      <c r="N582" s="25"/>
      <c r="O582" s="25"/>
      <c r="P582" s="25"/>
    </row>
    <row r="583" spans="1:16" ht="16.5" thickBot="1">
      <c r="A583" s="196"/>
      <c r="B583" s="25"/>
      <c r="C583" s="197"/>
      <c r="D583" s="202"/>
      <c r="E583" s="25"/>
      <c r="F583" s="203"/>
      <c r="G583" s="25"/>
      <c r="H583" s="25"/>
      <c r="I583" s="25"/>
      <c r="K583" s="25"/>
      <c r="L583" s="25"/>
      <c r="M583" s="25"/>
      <c r="N583" s="25"/>
      <c r="O583" s="25"/>
      <c r="P583" s="25"/>
    </row>
    <row r="584" spans="1:16" ht="16.5" thickBot="1">
      <c r="A584" s="196"/>
      <c r="B584" s="25"/>
      <c r="C584" s="197"/>
      <c r="D584" s="202"/>
      <c r="E584" s="25"/>
      <c r="F584" s="203"/>
      <c r="G584" s="25"/>
      <c r="H584" s="25"/>
      <c r="I584" s="25"/>
      <c r="K584" s="25"/>
      <c r="L584" s="25"/>
      <c r="M584" s="25"/>
      <c r="N584" s="25"/>
      <c r="O584" s="25"/>
      <c r="P584" s="25"/>
    </row>
    <row r="585" spans="1:16" ht="16.5" thickBot="1">
      <c r="A585" s="196"/>
      <c r="B585" s="25"/>
      <c r="C585" s="197"/>
      <c r="D585" s="202"/>
      <c r="E585" s="25"/>
      <c r="F585" s="203"/>
      <c r="G585" s="25"/>
      <c r="H585" s="25"/>
      <c r="I585" s="25"/>
      <c r="K585" s="25"/>
      <c r="L585" s="25"/>
      <c r="M585" s="25"/>
      <c r="N585" s="25"/>
      <c r="O585" s="25"/>
      <c r="P585" s="25"/>
    </row>
    <row r="586" spans="1:16" ht="16.5" thickBot="1">
      <c r="A586" s="196"/>
      <c r="B586" s="25"/>
      <c r="C586" s="197"/>
      <c r="D586" s="202"/>
      <c r="E586" s="25"/>
      <c r="F586" s="203"/>
      <c r="G586" s="25"/>
      <c r="H586" s="25"/>
      <c r="I586" s="25"/>
      <c r="K586" s="25"/>
      <c r="L586" s="25"/>
      <c r="M586" s="25"/>
      <c r="N586" s="25"/>
      <c r="O586" s="25"/>
      <c r="P586" s="25"/>
    </row>
    <row r="587" spans="1:16" ht="16.5" thickBot="1">
      <c r="A587" s="196"/>
      <c r="B587" s="25"/>
      <c r="C587" s="197"/>
      <c r="D587" s="202"/>
      <c r="E587" s="25"/>
      <c r="F587" s="203"/>
      <c r="G587" s="25"/>
      <c r="H587" s="25"/>
      <c r="I587" s="25"/>
      <c r="K587" s="25"/>
      <c r="L587" s="25"/>
      <c r="M587" s="25"/>
      <c r="N587" s="25"/>
      <c r="O587" s="25"/>
      <c r="P587" s="25"/>
    </row>
    <row r="588" spans="1:16" ht="16.5" thickBot="1">
      <c r="A588" s="196"/>
      <c r="B588" s="25"/>
      <c r="C588" s="197"/>
      <c r="D588" s="202"/>
      <c r="E588" s="25"/>
      <c r="F588" s="203"/>
      <c r="G588" s="25"/>
      <c r="H588" s="25"/>
      <c r="I588" s="25"/>
      <c r="K588" s="25"/>
      <c r="L588" s="25"/>
      <c r="M588" s="25"/>
      <c r="N588" s="25"/>
      <c r="O588" s="25"/>
      <c r="P588" s="25"/>
    </row>
    <row r="589" spans="1:16" ht="16.5" thickBot="1">
      <c r="A589" s="196"/>
      <c r="B589" s="25"/>
      <c r="C589" s="197"/>
      <c r="D589" s="202"/>
      <c r="E589" s="25"/>
      <c r="F589" s="203"/>
      <c r="G589" s="25"/>
      <c r="H589" s="25"/>
      <c r="I589" s="25"/>
      <c r="K589" s="25"/>
      <c r="L589" s="25"/>
      <c r="M589" s="25"/>
      <c r="N589" s="25"/>
      <c r="O589" s="25"/>
      <c r="P589" s="25"/>
    </row>
    <row r="590" spans="1:16" ht="16.5" thickBot="1">
      <c r="A590" s="196"/>
      <c r="B590" s="25"/>
      <c r="C590" s="197"/>
      <c r="D590" s="202"/>
      <c r="E590" s="25"/>
      <c r="F590" s="203"/>
      <c r="G590" s="25"/>
      <c r="H590" s="25"/>
      <c r="I590" s="25"/>
      <c r="K590" s="25"/>
      <c r="L590" s="25"/>
      <c r="M590" s="25"/>
      <c r="N590" s="25"/>
      <c r="O590" s="25"/>
      <c r="P590" s="25"/>
    </row>
    <row r="591" spans="1:16" ht="16.5" thickBot="1">
      <c r="A591" s="196"/>
      <c r="B591" s="25"/>
      <c r="C591" s="197"/>
      <c r="D591" s="202"/>
      <c r="E591" s="25"/>
      <c r="F591" s="203"/>
      <c r="G591" s="25"/>
      <c r="H591" s="25"/>
      <c r="I591" s="25"/>
      <c r="K591" s="25"/>
      <c r="L591" s="25"/>
      <c r="M591" s="25"/>
      <c r="N591" s="25"/>
      <c r="O591" s="25"/>
      <c r="P591" s="25"/>
    </row>
    <row r="592" spans="1:16" ht="16.5" thickBot="1">
      <c r="A592" s="196"/>
      <c r="B592" s="25"/>
      <c r="C592" s="197"/>
      <c r="D592" s="202"/>
      <c r="E592" s="25"/>
      <c r="F592" s="203"/>
      <c r="G592" s="25"/>
      <c r="H592" s="25"/>
      <c r="I592" s="25"/>
      <c r="K592" s="25"/>
      <c r="L592" s="25"/>
      <c r="M592" s="25"/>
      <c r="N592" s="25"/>
      <c r="O592" s="25"/>
      <c r="P592" s="25"/>
    </row>
    <row r="593" spans="1:16" ht="16.5" thickBot="1">
      <c r="A593" s="196"/>
      <c r="B593" s="25"/>
      <c r="C593" s="197"/>
      <c r="D593" s="202"/>
      <c r="E593" s="25"/>
      <c r="F593" s="203"/>
      <c r="G593" s="25"/>
      <c r="H593" s="25"/>
      <c r="I593" s="25"/>
      <c r="K593" s="25"/>
      <c r="L593" s="25"/>
      <c r="M593" s="25"/>
      <c r="N593" s="25"/>
      <c r="O593" s="25"/>
      <c r="P593" s="25"/>
    </row>
    <row r="594" spans="1:16" ht="16.5" thickBot="1">
      <c r="A594" s="196"/>
      <c r="B594" s="25"/>
      <c r="C594" s="197"/>
      <c r="D594" s="202"/>
      <c r="E594" s="25"/>
      <c r="F594" s="203"/>
      <c r="G594" s="25"/>
      <c r="H594" s="25"/>
      <c r="I594" s="25"/>
      <c r="K594" s="25"/>
      <c r="L594" s="25"/>
      <c r="M594" s="25"/>
      <c r="N594" s="25"/>
      <c r="O594" s="25"/>
      <c r="P594" s="25"/>
    </row>
    <row r="595" spans="1:16" ht="16.5" thickBot="1">
      <c r="A595" s="196"/>
      <c r="B595" s="25"/>
      <c r="C595" s="197"/>
      <c r="D595" s="202"/>
      <c r="E595" s="25"/>
      <c r="F595" s="203"/>
      <c r="G595" s="25"/>
      <c r="H595" s="25"/>
      <c r="I595" s="25"/>
      <c r="K595" s="25"/>
      <c r="L595" s="25"/>
      <c r="M595" s="25"/>
      <c r="N595" s="25"/>
      <c r="O595" s="25"/>
      <c r="P595" s="25"/>
    </row>
    <row r="596" spans="1:16" ht="16.5" thickBot="1">
      <c r="A596" s="196"/>
      <c r="B596" s="25"/>
      <c r="C596" s="197"/>
      <c r="D596" s="202"/>
      <c r="E596" s="25"/>
      <c r="F596" s="203"/>
      <c r="G596" s="25"/>
      <c r="H596" s="25"/>
      <c r="I596" s="25"/>
      <c r="K596" s="25"/>
      <c r="L596" s="25"/>
      <c r="M596" s="25"/>
      <c r="N596" s="25"/>
      <c r="O596" s="25"/>
      <c r="P596" s="25"/>
    </row>
    <row r="597" spans="1:16" ht="16.5" thickBot="1">
      <c r="A597" s="196"/>
      <c r="B597" s="25"/>
      <c r="C597" s="197"/>
      <c r="D597" s="202"/>
      <c r="E597" s="25"/>
      <c r="F597" s="203"/>
      <c r="G597" s="25"/>
      <c r="H597" s="25"/>
      <c r="I597" s="25"/>
      <c r="K597" s="25"/>
      <c r="L597" s="25"/>
      <c r="M597" s="25"/>
      <c r="N597" s="25"/>
      <c r="O597" s="25"/>
      <c r="P597" s="25"/>
    </row>
    <row r="598" spans="1:16" ht="16.5" thickBot="1">
      <c r="A598" s="196"/>
      <c r="B598" s="25"/>
      <c r="C598" s="197"/>
      <c r="D598" s="202"/>
      <c r="E598" s="25"/>
      <c r="F598" s="203"/>
      <c r="G598" s="25"/>
      <c r="H598" s="25"/>
      <c r="I598" s="25"/>
      <c r="K598" s="25"/>
      <c r="L598" s="25"/>
      <c r="M598" s="25"/>
      <c r="N598" s="25"/>
      <c r="O598" s="25"/>
      <c r="P598" s="25"/>
    </row>
    <row r="599" spans="1:16" ht="16.5" thickBot="1">
      <c r="A599" s="196"/>
      <c r="B599" s="25"/>
      <c r="C599" s="197"/>
      <c r="D599" s="202"/>
      <c r="E599" s="25"/>
      <c r="F599" s="203"/>
      <c r="G599" s="25"/>
      <c r="H599" s="25"/>
      <c r="I599" s="25"/>
      <c r="K599" s="25"/>
      <c r="L599" s="25"/>
      <c r="M599" s="25"/>
      <c r="N599" s="25"/>
      <c r="O599" s="25"/>
      <c r="P599" s="25"/>
    </row>
    <row r="600" spans="1:16" ht="16.5" thickBot="1">
      <c r="A600" s="196"/>
      <c r="B600" s="25"/>
      <c r="C600" s="197"/>
      <c r="D600" s="202"/>
      <c r="E600" s="25"/>
      <c r="F600" s="203"/>
      <c r="G600" s="25"/>
      <c r="H600" s="25"/>
      <c r="I600" s="25"/>
      <c r="K600" s="25"/>
      <c r="L600" s="25"/>
      <c r="M600" s="25"/>
      <c r="N600" s="25"/>
      <c r="O600" s="25"/>
      <c r="P600" s="25"/>
    </row>
    <row r="601" spans="1:16" ht="16.5" thickBot="1">
      <c r="A601" s="196"/>
      <c r="B601" s="25"/>
      <c r="C601" s="197"/>
      <c r="D601" s="202"/>
      <c r="E601" s="25"/>
      <c r="F601" s="203"/>
      <c r="G601" s="25"/>
      <c r="H601" s="25"/>
      <c r="I601" s="25"/>
      <c r="K601" s="25"/>
      <c r="L601" s="25"/>
      <c r="M601" s="25"/>
      <c r="N601" s="25"/>
      <c r="O601" s="25"/>
      <c r="P601" s="25"/>
    </row>
    <row r="602" spans="1:16" ht="16.5" thickBot="1">
      <c r="A602" s="196"/>
      <c r="B602" s="25"/>
      <c r="C602" s="197"/>
      <c r="D602" s="202"/>
      <c r="E602" s="25"/>
      <c r="F602" s="203"/>
      <c r="G602" s="25"/>
      <c r="H602" s="25"/>
      <c r="I602" s="25"/>
      <c r="K602" s="25"/>
      <c r="L602" s="25"/>
      <c r="M602" s="25"/>
      <c r="N602" s="25"/>
      <c r="O602" s="25"/>
      <c r="P602" s="25"/>
    </row>
    <row r="603" spans="1:16" ht="16.5" thickBot="1">
      <c r="A603" s="196"/>
      <c r="B603" s="25"/>
      <c r="C603" s="197"/>
      <c r="D603" s="202"/>
      <c r="E603" s="25"/>
      <c r="F603" s="203"/>
      <c r="G603" s="25"/>
      <c r="H603" s="25"/>
      <c r="I603" s="25"/>
      <c r="K603" s="25"/>
      <c r="L603" s="25"/>
      <c r="M603" s="25"/>
      <c r="N603" s="25"/>
      <c r="O603" s="25"/>
      <c r="P603" s="25"/>
    </row>
    <row r="604" spans="1:16" ht="16.5" thickBot="1">
      <c r="A604" s="196"/>
      <c r="B604" s="25"/>
      <c r="C604" s="197"/>
      <c r="D604" s="202"/>
      <c r="E604" s="25"/>
      <c r="F604" s="203"/>
      <c r="G604" s="25"/>
      <c r="H604" s="25"/>
      <c r="I604" s="25"/>
      <c r="K604" s="25"/>
      <c r="L604" s="25"/>
      <c r="M604" s="25"/>
      <c r="N604" s="25"/>
      <c r="O604" s="25"/>
      <c r="P604" s="25"/>
    </row>
    <row r="605" spans="1:16" ht="16.5" thickBot="1">
      <c r="A605" s="196"/>
      <c r="B605" s="25"/>
      <c r="C605" s="197"/>
      <c r="D605" s="202"/>
      <c r="E605" s="25"/>
      <c r="F605" s="203"/>
      <c r="G605" s="25"/>
      <c r="H605" s="25"/>
      <c r="I605" s="25"/>
      <c r="K605" s="25"/>
      <c r="L605" s="25"/>
      <c r="M605" s="25"/>
      <c r="N605" s="25"/>
      <c r="O605" s="25"/>
      <c r="P605" s="25"/>
    </row>
    <row r="606" spans="1:16" ht="16.5" thickBot="1">
      <c r="A606" s="196"/>
      <c r="B606" s="25"/>
      <c r="C606" s="197"/>
      <c r="D606" s="202"/>
      <c r="E606" s="25"/>
      <c r="F606" s="203"/>
      <c r="G606" s="25"/>
      <c r="H606" s="25"/>
      <c r="I606" s="25"/>
      <c r="K606" s="25"/>
      <c r="L606" s="25"/>
      <c r="M606" s="25"/>
      <c r="N606" s="25"/>
      <c r="O606" s="25"/>
      <c r="P606" s="25"/>
    </row>
    <row r="607" spans="1:16" ht="16.5" thickBot="1">
      <c r="A607" s="196"/>
      <c r="B607" s="25"/>
      <c r="C607" s="197"/>
      <c r="D607" s="202"/>
      <c r="E607" s="25"/>
      <c r="F607" s="203"/>
      <c r="G607" s="25"/>
      <c r="H607" s="25"/>
      <c r="I607" s="25"/>
      <c r="K607" s="25"/>
      <c r="L607" s="25"/>
      <c r="M607" s="25"/>
      <c r="N607" s="25"/>
      <c r="O607" s="25"/>
      <c r="P607" s="25"/>
    </row>
    <row r="608" spans="1:16" ht="16.5" thickBot="1">
      <c r="A608" s="196"/>
      <c r="B608" s="25"/>
      <c r="C608" s="197"/>
      <c r="D608" s="202"/>
      <c r="E608" s="25"/>
      <c r="F608" s="203"/>
      <c r="G608" s="25"/>
      <c r="H608" s="25"/>
      <c r="I608" s="25"/>
      <c r="K608" s="25"/>
      <c r="L608" s="25"/>
      <c r="M608" s="25"/>
      <c r="N608" s="25"/>
      <c r="O608" s="25"/>
      <c r="P608" s="25"/>
    </row>
    <row r="609" spans="1:16" ht="16.5" thickBot="1">
      <c r="A609" s="196"/>
      <c r="B609" s="25"/>
      <c r="C609" s="197"/>
      <c r="D609" s="202"/>
      <c r="E609" s="25"/>
      <c r="F609" s="203"/>
      <c r="G609" s="25"/>
      <c r="H609" s="25"/>
      <c r="I609" s="25"/>
      <c r="K609" s="25"/>
      <c r="L609" s="25"/>
      <c r="M609" s="25"/>
      <c r="N609" s="25"/>
      <c r="O609" s="25"/>
      <c r="P609" s="25"/>
    </row>
    <row r="610" spans="1:16" ht="16.5" thickBot="1">
      <c r="A610" s="196"/>
      <c r="B610" s="25"/>
      <c r="C610" s="197"/>
      <c r="D610" s="202"/>
      <c r="E610" s="25"/>
      <c r="F610" s="203"/>
      <c r="G610" s="25"/>
      <c r="H610" s="25"/>
      <c r="I610" s="25"/>
      <c r="K610" s="25"/>
      <c r="L610" s="25"/>
      <c r="M610" s="25"/>
      <c r="N610" s="25"/>
      <c r="O610" s="25"/>
      <c r="P610" s="25"/>
    </row>
    <row r="611" spans="1:16" ht="16.5" thickBot="1">
      <c r="A611" s="196"/>
      <c r="B611" s="25"/>
      <c r="C611" s="197"/>
      <c r="D611" s="202"/>
      <c r="E611" s="25"/>
      <c r="F611" s="203"/>
      <c r="G611" s="25"/>
      <c r="H611" s="25"/>
      <c r="I611" s="25"/>
      <c r="K611" s="25"/>
      <c r="L611" s="25"/>
      <c r="M611" s="25"/>
      <c r="N611" s="25"/>
      <c r="O611" s="25"/>
      <c r="P611" s="25"/>
    </row>
    <row r="612" spans="1:16" ht="16.5" thickBot="1">
      <c r="A612" s="196"/>
      <c r="B612" s="25"/>
      <c r="C612" s="197"/>
      <c r="D612" s="202"/>
      <c r="E612" s="25"/>
      <c r="F612" s="203"/>
      <c r="G612" s="25"/>
      <c r="H612" s="25"/>
      <c r="I612" s="25"/>
      <c r="K612" s="25"/>
      <c r="L612" s="25"/>
      <c r="M612" s="25"/>
      <c r="N612" s="25"/>
      <c r="O612" s="25"/>
      <c r="P612" s="25"/>
    </row>
    <row r="613" spans="1:16" ht="16.5" thickBot="1">
      <c r="A613" s="196"/>
      <c r="B613" s="25"/>
      <c r="C613" s="197"/>
      <c r="D613" s="202"/>
      <c r="E613" s="25"/>
      <c r="F613" s="203"/>
      <c r="G613" s="25"/>
      <c r="H613" s="25"/>
      <c r="I613" s="25"/>
      <c r="K613" s="25"/>
      <c r="L613" s="25"/>
      <c r="M613" s="25"/>
      <c r="N613" s="25"/>
      <c r="O613" s="25"/>
      <c r="P613" s="25"/>
    </row>
    <row r="614" spans="1:16" ht="16.5" thickBot="1">
      <c r="A614" s="196"/>
      <c r="B614" s="25"/>
      <c r="C614" s="197"/>
      <c r="D614" s="202"/>
      <c r="E614" s="25"/>
      <c r="F614" s="203"/>
      <c r="G614" s="25"/>
      <c r="H614" s="25"/>
      <c r="I614" s="25"/>
      <c r="K614" s="25"/>
      <c r="L614" s="25"/>
      <c r="M614" s="25"/>
      <c r="N614" s="25"/>
      <c r="O614" s="25"/>
      <c r="P614" s="25"/>
    </row>
    <row r="615" spans="1:16" ht="16.5" thickBot="1">
      <c r="A615" s="196"/>
      <c r="B615" s="25"/>
      <c r="C615" s="197"/>
      <c r="D615" s="202"/>
      <c r="E615" s="25"/>
      <c r="F615" s="203"/>
      <c r="G615" s="25"/>
      <c r="H615" s="25"/>
      <c r="I615" s="25"/>
      <c r="K615" s="25"/>
      <c r="L615" s="25"/>
      <c r="M615" s="25"/>
      <c r="N615" s="25"/>
      <c r="O615" s="25"/>
      <c r="P615" s="25"/>
    </row>
    <row r="616" spans="1:16" ht="16.5" thickBot="1">
      <c r="A616" s="196"/>
      <c r="B616" s="25"/>
      <c r="C616" s="197"/>
      <c r="D616" s="202"/>
      <c r="E616" s="25"/>
      <c r="F616" s="203"/>
      <c r="G616" s="25"/>
      <c r="H616" s="25"/>
      <c r="I616" s="25"/>
      <c r="K616" s="25"/>
      <c r="L616" s="25"/>
      <c r="M616" s="25"/>
      <c r="N616" s="25"/>
      <c r="O616" s="25"/>
      <c r="P616" s="25"/>
    </row>
    <row r="617" spans="1:16" ht="16.5" thickBot="1">
      <c r="A617" s="196"/>
      <c r="B617" s="25"/>
      <c r="C617" s="197"/>
      <c r="D617" s="202"/>
      <c r="E617" s="25"/>
      <c r="F617" s="203"/>
      <c r="G617" s="25"/>
      <c r="H617" s="25"/>
      <c r="I617" s="25"/>
      <c r="K617" s="25"/>
      <c r="L617" s="25"/>
      <c r="M617" s="25"/>
      <c r="N617" s="25"/>
      <c r="O617" s="25"/>
      <c r="P617" s="25"/>
    </row>
    <row r="618" spans="1:16" ht="16.5" thickBot="1">
      <c r="A618" s="196"/>
      <c r="B618" s="25"/>
      <c r="C618" s="197"/>
      <c r="D618" s="202"/>
      <c r="E618" s="25"/>
      <c r="F618" s="203"/>
      <c r="G618" s="25"/>
      <c r="H618" s="25"/>
      <c r="I618" s="25"/>
      <c r="K618" s="25"/>
      <c r="L618" s="25"/>
      <c r="M618" s="25"/>
      <c r="N618" s="25"/>
      <c r="O618" s="25"/>
      <c r="P618" s="25"/>
    </row>
    <row r="619" spans="1:16" ht="16.5" thickBot="1">
      <c r="A619" s="196"/>
      <c r="B619" s="25"/>
      <c r="C619" s="197"/>
      <c r="D619" s="202"/>
      <c r="E619" s="25"/>
      <c r="F619" s="203"/>
      <c r="G619" s="25"/>
      <c r="H619" s="25"/>
      <c r="I619" s="25"/>
      <c r="K619" s="25"/>
      <c r="L619" s="25"/>
      <c r="M619" s="25"/>
      <c r="N619" s="25"/>
      <c r="O619" s="25"/>
      <c r="P619" s="25"/>
    </row>
    <row r="620" spans="1:16" ht="16.5" thickBot="1">
      <c r="A620" s="196"/>
      <c r="B620" s="25"/>
      <c r="C620" s="197"/>
      <c r="D620" s="202"/>
      <c r="E620" s="25"/>
      <c r="F620" s="203"/>
      <c r="G620" s="25"/>
      <c r="H620" s="25"/>
      <c r="I620" s="25"/>
      <c r="K620" s="25"/>
      <c r="L620" s="25"/>
      <c r="M620" s="25"/>
      <c r="N620" s="25"/>
      <c r="O620" s="25"/>
      <c r="P620" s="25"/>
    </row>
    <row r="621" spans="1:16" ht="16.5" thickBot="1">
      <c r="A621" s="196"/>
      <c r="B621" s="25"/>
      <c r="C621" s="197"/>
      <c r="D621" s="202"/>
      <c r="E621" s="25"/>
      <c r="F621" s="203"/>
      <c r="G621" s="25"/>
      <c r="H621" s="25"/>
      <c r="I621" s="25"/>
      <c r="K621" s="25"/>
      <c r="L621" s="25"/>
      <c r="M621" s="25"/>
      <c r="N621" s="25"/>
      <c r="O621" s="25"/>
      <c r="P621" s="25"/>
    </row>
    <row r="622" spans="1:16" ht="16.5" thickBot="1">
      <c r="A622" s="196"/>
      <c r="B622" s="25"/>
      <c r="C622" s="197"/>
      <c r="D622" s="202"/>
      <c r="E622" s="25"/>
      <c r="F622" s="203"/>
      <c r="G622" s="25"/>
      <c r="H622" s="25"/>
      <c r="I622" s="25"/>
      <c r="K622" s="25"/>
      <c r="L622" s="25"/>
      <c r="M622" s="25"/>
      <c r="N622" s="25"/>
      <c r="O622" s="25"/>
      <c r="P622" s="25"/>
    </row>
    <row r="623" spans="1:16" ht="16.5" thickBot="1">
      <c r="A623" s="196"/>
      <c r="B623" s="25"/>
      <c r="C623" s="197"/>
      <c r="D623" s="202"/>
      <c r="E623" s="25"/>
      <c r="F623" s="203"/>
      <c r="G623" s="25"/>
      <c r="H623" s="25"/>
      <c r="I623" s="25"/>
      <c r="K623" s="25"/>
      <c r="L623" s="25"/>
      <c r="M623" s="25"/>
      <c r="N623" s="25"/>
      <c r="O623" s="25"/>
      <c r="P623" s="25"/>
    </row>
    <row r="624" spans="1:16" ht="16.5" thickBot="1">
      <c r="A624" s="196"/>
      <c r="B624" s="25"/>
      <c r="C624" s="197"/>
      <c r="D624" s="202"/>
      <c r="E624" s="25"/>
      <c r="F624" s="203"/>
      <c r="G624" s="25"/>
      <c r="H624" s="25"/>
      <c r="I624" s="25"/>
      <c r="K624" s="25"/>
      <c r="L624" s="25"/>
      <c r="M624" s="25"/>
      <c r="N624" s="25"/>
      <c r="O624" s="25"/>
      <c r="P624" s="25"/>
    </row>
    <row r="625" spans="1:16" ht="16.5" thickBot="1">
      <c r="A625" s="196"/>
      <c r="B625" s="25"/>
      <c r="C625" s="197"/>
      <c r="D625" s="202"/>
      <c r="E625" s="25"/>
      <c r="F625" s="203"/>
      <c r="G625" s="25"/>
      <c r="H625" s="25"/>
      <c r="I625" s="25"/>
      <c r="K625" s="25"/>
      <c r="L625" s="25"/>
      <c r="M625" s="25"/>
      <c r="N625" s="25"/>
      <c r="O625" s="25"/>
      <c r="P625" s="25"/>
    </row>
    <row r="626" spans="1:16" ht="16.5" thickBot="1">
      <c r="A626" s="196"/>
      <c r="B626" s="25"/>
      <c r="C626" s="197"/>
      <c r="D626" s="202"/>
      <c r="E626" s="25"/>
      <c r="F626" s="203"/>
      <c r="G626" s="25"/>
      <c r="H626" s="25"/>
      <c r="I626" s="25"/>
      <c r="K626" s="25"/>
      <c r="L626" s="25"/>
      <c r="M626" s="25"/>
      <c r="N626" s="25"/>
      <c r="O626" s="25"/>
      <c r="P626" s="25"/>
    </row>
    <row r="627" spans="1:16" ht="16.5" thickBot="1">
      <c r="A627" s="196"/>
      <c r="B627" s="25"/>
      <c r="C627" s="197"/>
      <c r="D627" s="202"/>
      <c r="E627" s="25"/>
      <c r="F627" s="203"/>
      <c r="G627" s="25"/>
      <c r="H627" s="25"/>
      <c r="I627" s="25"/>
      <c r="K627" s="25"/>
      <c r="L627" s="25"/>
      <c r="M627" s="25"/>
      <c r="N627" s="25"/>
      <c r="O627" s="25"/>
      <c r="P627" s="25"/>
    </row>
    <row r="628" spans="1:16" ht="16.5" thickBot="1">
      <c r="A628" s="196"/>
      <c r="B628" s="25"/>
      <c r="C628" s="197"/>
      <c r="D628" s="202"/>
      <c r="E628" s="25"/>
      <c r="F628" s="203"/>
      <c r="G628" s="25"/>
      <c r="H628" s="25"/>
      <c r="I628" s="25"/>
      <c r="K628" s="25"/>
      <c r="L628" s="25"/>
      <c r="M628" s="25"/>
      <c r="N628" s="25"/>
      <c r="O628" s="25"/>
      <c r="P628" s="25"/>
    </row>
    <row r="629" spans="1:16" ht="16.5" thickBot="1">
      <c r="A629" s="196"/>
      <c r="B629" s="25"/>
      <c r="C629" s="197"/>
      <c r="D629" s="202"/>
      <c r="E629" s="25"/>
      <c r="F629" s="203"/>
      <c r="G629" s="25"/>
      <c r="H629" s="25"/>
      <c r="I629" s="25"/>
      <c r="K629" s="25"/>
      <c r="L629" s="25"/>
      <c r="M629" s="25"/>
      <c r="N629" s="25"/>
      <c r="O629" s="25"/>
      <c r="P629" s="25"/>
    </row>
    <row r="630" spans="1:16" ht="16.5" thickBot="1">
      <c r="A630" s="196"/>
      <c r="B630" s="25"/>
      <c r="C630" s="197"/>
      <c r="D630" s="202"/>
      <c r="E630" s="25"/>
      <c r="F630" s="203"/>
      <c r="G630" s="25"/>
      <c r="H630" s="25"/>
      <c r="I630" s="25"/>
      <c r="K630" s="25"/>
      <c r="L630" s="25"/>
      <c r="M630" s="25"/>
      <c r="N630" s="25"/>
      <c r="O630" s="25"/>
      <c r="P630" s="25"/>
    </row>
    <row r="631" spans="1:16" ht="16.5" thickBot="1">
      <c r="A631" s="196"/>
      <c r="B631" s="25"/>
      <c r="C631" s="197"/>
      <c r="D631" s="202"/>
      <c r="E631" s="25"/>
      <c r="F631" s="203"/>
      <c r="G631" s="25"/>
      <c r="H631" s="25"/>
      <c r="I631" s="25"/>
      <c r="K631" s="25"/>
      <c r="L631" s="25"/>
      <c r="M631" s="25"/>
      <c r="N631" s="25"/>
      <c r="O631" s="25"/>
      <c r="P631" s="25"/>
    </row>
    <row r="632" spans="1:16" ht="16.5" thickBot="1">
      <c r="A632" s="196"/>
      <c r="B632" s="25"/>
      <c r="C632" s="197"/>
      <c r="D632" s="202"/>
      <c r="E632" s="25"/>
      <c r="F632" s="203"/>
      <c r="G632" s="25"/>
      <c r="H632" s="25"/>
      <c r="I632" s="25"/>
      <c r="K632" s="25"/>
      <c r="L632" s="25"/>
      <c r="M632" s="25"/>
      <c r="N632" s="25"/>
      <c r="O632" s="25"/>
      <c r="P632" s="25"/>
    </row>
    <row r="633" spans="1:16" ht="16.5" thickBot="1">
      <c r="A633" s="196"/>
      <c r="B633" s="25"/>
      <c r="C633" s="197"/>
      <c r="D633" s="202"/>
      <c r="E633" s="25"/>
      <c r="F633" s="203"/>
      <c r="G633" s="25"/>
      <c r="H633" s="25"/>
      <c r="I633" s="25"/>
      <c r="K633" s="25"/>
      <c r="L633" s="25"/>
      <c r="M633" s="25"/>
      <c r="N633" s="25"/>
      <c r="O633" s="25"/>
      <c r="P633" s="25"/>
    </row>
    <row r="634" spans="1:16" ht="16.5" thickBot="1">
      <c r="A634" s="196"/>
      <c r="B634" s="25"/>
      <c r="C634" s="197"/>
      <c r="D634" s="202"/>
      <c r="E634" s="25"/>
      <c r="F634" s="203"/>
      <c r="G634" s="25"/>
      <c r="H634" s="25"/>
      <c r="I634" s="25"/>
      <c r="K634" s="25"/>
      <c r="L634" s="25"/>
      <c r="M634" s="25"/>
      <c r="N634" s="25"/>
      <c r="O634" s="25"/>
      <c r="P634" s="25"/>
    </row>
    <row r="635" spans="1:16" ht="16.5" thickBot="1">
      <c r="A635" s="196"/>
      <c r="B635" s="25"/>
      <c r="C635" s="197"/>
      <c r="D635" s="202"/>
      <c r="E635" s="25"/>
      <c r="F635" s="203"/>
      <c r="G635" s="25"/>
      <c r="H635" s="25"/>
      <c r="I635" s="25"/>
      <c r="K635" s="25"/>
      <c r="L635" s="25"/>
      <c r="M635" s="25"/>
      <c r="N635" s="25"/>
      <c r="O635" s="25"/>
      <c r="P635" s="25"/>
    </row>
    <row r="636" spans="1:16" ht="16.5" thickBot="1">
      <c r="A636" s="196"/>
      <c r="B636" s="25"/>
      <c r="C636" s="197"/>
      <c r="D636" s="202"/>
      <c r="E636" s="25"/>
      <c r="F636" s="203"/>
      <c r="G636" s="25"/>
      <c r="H636" s="25"/>
      <c r="I636" s="25"/>
      <c r="K636" s="25"/>
      <c r="L636" s="25"/>
      <c r="M636" s="25"/>
      <c r="N636" s="25"/>
      <c r="O636" s="25"/>
      <c r="P636" s="25"/>
    </row>
    <row r="637" spans="1:16" ht="16.5" thickBot="1">
      <c r="A637" s="196"/>
      <c r="B637" s="25"/>
      <c r="C637" s="197"/>
      <c r="D637" s="202"/>
      <c r="E637" s="25"/>
      <c r="F637" s="203"/>
      <c r="G637" s="25"/>
      <c r="H637" s="25"/>
      <c r="I637" s="25"/>
      <c r="K637" s="25"/>
      <c r="L637" s="25"/>
      <c r="M637" s="25"/>
      <c r="N637" s="25"/>
      <c r="O637" s="25"/>
      <c r="P637" s="25"/>
    </row>
    <row r="638" spans="1:16" ht="16.5" thickBot="1">
      <c r="A638" s="196"/>
      <c r="B638" s="25"/>
      <c r="C638" s="197"/>
      <c r="D638" s="202"/>
      <c r="E638" s="25"/>
      <c r="F638" s="203"/>
      <c r="G638" s="25"/>
      <c r="H638" s="25"/>
      <c r="I638" s="25"/>
      <c r="K638" s="25"/>
      <c r="L638" s="25"/>
      <c r="M638" s="25"/>
      <c r="N638" s="25"/>
      <c r="O638" s="25"/>
      <c r="P638" s="25"/>
    </row>
    <row r="639" spans="1:16" ht="16.5" thickBot="1">
      <c r="A639" s="196"/>
      <c r="B639" s="25"/>
      <c r="C639" s="197"/>
      <c r="D639" s="202"/>
      <c r="E639" s="25"/>
      <c r="F639" s="203"/>
      <c r="G639" s="25"/>
      <c r="H639" s="25"/>
      <c r="I639" s="25"/>
      <c r="K639" s="25"/>
      <c r="L639" s="25"/>
      <c r="M639" s="25"/>
      <c r="N639" s="25"/>
      <c r="O639" s="25"/>
      <c r="P639" s="25"/>
    </row>
    <row r="640" spans="1:16" ht="16.5" thickBot="1">
      <c r="A640" s="196"/>
      <c r="B640" s="25"/>
      <c r="C640" s="197"/>
      <c r="D640" s="202"/>
      <c r="E640" s="25"/>
      <c r="F640" s="203"/>
      <c r="G640" s="25"/>
      <c r="H640" s="25"/>
      <c r="I640" s="25"/>
      <c r="K640" s="25"/>
      <c r="L640" s="25"/>
      <c r="M640" s="25"/>
      <c r="N640" s="25"/>
      <c r="O640" s="25"/>
      <c r="P640" s="25"/>
    </row>
    <row r="641" spans="1:16" ht="16.5" thickBot="1">
      <c r="A641" s="196"/>
      <c r="B641" s="25"/>
      <c r="C641" s="197"/>
      <c r="D641" s="202"/>
      <c r="E641" s="25"/>
      <c r="F641" s="203"/>
      <c r="G641" s="25"/>
      <c r="H641" s="25"/>
      <c r="I641" s="25"/>
      <c r="K641" s="25"/>
      <c r="L641" s="25"/>
      <c r="M641" s="25"/>
      <c r="N641" s="25"/>
      <c r="O641" s="25"/>
      <c r="P641" s="25"/>
    </row>
    <row r="642" spans="1:16" ht="16.5" thickBot="1">
      <c r="A642" s="196"/>
      <c r="B642" s="25"/>
      <c r="C642" s="197"/>
      <c r="D642" s="202"/>
      <c r="E642" s="25"/>
      <c r="F642" s="203"/>
      <c r="G642" s="25"/>
      <c r="H642" s="25"/>
      <c r="I642" s="25"/>
      <c r="K642" s="25"/>
      <c r="L642" s="25"/>
      <c r="M642" s="25"/>
      <c r="N642" s="25"/>
      <c r="O642" s="25"/>
      <c r="P642" s="25"/>
    </row>
    <row r="643" spans="1:16" ht="16.5" thickBot="1">
      <c r="A643" s="196"/>
      <c r="B643" s="25"/>
      <c r="C643" s="197"/>
      <c r="D643" s="202"/>
      <c r="E643" s="25"/>
      <c r="F643" s="203"/>
      <c r="G643" s="25"/>
      <c r="H643" s="25"/>
      <c r="I643" s="25"/>
      <c r="K643" s="25"/>
      <c r="L643" s="25"/>
      <c r="M643" s="25"/>
      <c r="N643" s="25"/>
      <c r="O643" s="25"/>
      <c r="P643" s="25"/>
    </row>
    <row r="644" spans="1:16" ht="16.5" thickBot="1">
      <c r="A644" s="196"/>
      <c r="B644" s="25"/>
      <c r="C644" s="197"/>
      <c r="D644" s="202"/>
      <c r="E644" s="25"/>
      <c r="F644" s="203"/>
      <c r="G644" s="25"/>
      <c r="H644" s="25"/>
      <c r="I644" s="25"/>
      <c r="K644" s="25"/>
      <c r="L644" s="25"/>
      <c r="M644" s="25"/>
      <c r="N644" s="25"/>
      <c r="O644" s="25"/>
      <c r="P644" s="25"/>
    </row>
    <row r="645" spans="1:16" ht="16.5" thickBot="1">
      <c r="A645" s="196"/>
      <c r="B645" s="25"/>
      <c r="C645" s="197"/>
      <c r="D645" s="202"/>
      <c r="E645" s="25"/>
      <c r="F645" s="203"/>
      <c r="G645" s="25"/>
      <c r="H645" s="25"/>
      <c r="I645" s="25"/>
      <c r="K645" s="25"/>
      <c r="L645" s="25"/>
      <c r="M645" s="25"/>
      <c r="N645" s="25"/>
      <c r="O645" s="25"/>
      <c r="P645" s="25"/>
    </row>
    <row r="646" spans="1:16" ht="16.5" thickBot="1">
      <c r="A646" s="196"/>
      <c r="B646" s="25"/>
      <c r="C646" s="197"/>
      <c r="D646" s="202"/>
      <c r="E646" s="25"/>
      <c r="F646" s="203"/>
      <c r="G646" s="25"/>
      <c r="H646" s="25"/>
      <c r="I646" s="25"/>
      <c r="K646" s="25"/>
      <c r="L646" s="25"/>
      <c r="M646" s="25"/>
      <c r="N646" s="25"/>
      <c r="O646" s="25"/>
      <c r="P646" s="25"/>
    </row>
    <row r="647" spans="1:16" ht="16.5" thickBot="1">
      <c r="A647" s="196"/>
      <c r="B647" s="25"/>
      <c r="C647" s="197"/>
      <c r="D647" s="202"/>
      <c r="E647" s="25"/>
      <c r="F647" s="203"/>
      <c r="G647" s="25"/>
      <c r="H647" s="25"/>
      <c r="I647" s="25"/>
      <c r="K647" s="25"/>
      <c r="L647" s="25"/>
      <c r="M647" s="25"/>
      <c r="N647" s="25"/>
      <c r="O647" s="25"/>
      <c r="P647" s="25"/>
    </row>
    <row r="648" spans="1:16" ht="16.5" thickBot="1">
      <c r="A648" s="196"/>
      <c r="B648" s="25"/>
      <c r="C648" s="197"/>
      <c r="D648" s="202"/>
      <c r="E648" s="25"/>
      <c r="F648" s="203"/>
      <c r="G648" s="25"/>
      <c r="H648" s="25"/>
      <c r="I648" s="25"/>
      <c r="K648" s="25"/>
      <c r="L648" s="25"/>
      <c r="M648" s="25"/>
      <c r="N648" s="25"/>
      <c r="O648" s="25"/>
      <c r="P648" s="25"/>
    </row>
    <row r="649" spans="1:16" ht="16.5" thickBot="1">
      <c r="A649" s="196"/>
      <c r="B649" s="25"/>
      <c r="C649" s="197"/>
      <c r="D649" s="202"/>
      <c r="E649" s="25"/>
      <c r="F649" s="203"/>
      <c r="G649" s="25"/>
      <c r="H649" s="25"/>
      <c r="I649" s="25"/>
      <c r="K649" s="25"/>
      <c r="L649" s="25"/>
      <c r="M649" s="25"/>
      <c r="N649" s="25"/>
      <c r="O649" s="25"/>
      <c r="P649" s="25"/>
    </row>
    <row r="650" spans="1:16" ht="16.5" thickBot="1">
      <c r="A650" s="196"/>
      <c r="B650" s="25"/>
      <c r="C650" s="197"/>
      <c r="D650" s="202"/>
      <c r="E650" s="25"/>
      <c r="F650" s="203"/>
      <c r="G650" s="25"/>
      <c r="H650" s="25"/>
      <c r="I650" s="25"/>
      <c r="K650" s="25"/>
      <c r="L650" s="25"/>
      <c r="M650" s="25"/>
      <c r="N650" s="25"/>
      <c r="O650" s="25"/>
      <c r="P650" s="25"/>
    </row>
    <row r="651" spans="1:16" ht="16.5" thickBot="1">
      <c r="A651" s="196"/>
      <c r="B651" s="25"/>
      <c r="C651" s="197"/>
      <c r="D651" s="202"/>
      <c r="E651" s="25"/>
      <c r="F651" s="203"/>
      <c r="G651" s="25"/>
      <c r="H651" s="25"/>
      <c r="I651" s="25"/>
      <c r="K651" s="25"/>
      <c r="L651" s="25"/>
      <c r="M651" s="25"/>
      <c r="N651" s="25"/>
      <c r="O651" s="25"/>
      <c r="P651" s="25"/>
    </row>
    <row r="652" spans="1:16" ht="16.5" thickBot="1">
      <c r="A652" s="196"/>
      <c r="B652" s="25"/>
      <c r="C652" s="197"/>
      <c r="D652" s="202"/>
      <c r="E652" s="25"/>
      <c r="F652" s="203"/>
      <c r="G652" s="25"/>
      <c r="H652" s="25"/>
      <c r="I652" s="25"/>
      <c r="K652" s="25"/>
      <c r="L652" s="25"/>
      <c r="M652" s="25"/>
      <c r="N652" s="25"/>
      <c r="O652" s="25"/>
      <c r="P652" s="25"/>
    </row>
    <row r="653" spans="1:16" ht="16.5" thickBot="1">
      <c r="A653" s="196"/>
      <c r="B653" s="25"/>
      <c r="C653" s="197"/>
      <c r="D653" s="202"/>
      <c r="E653" s="25"/>
      <c r="F653" s="203"/>
      <c r="G653" s="25"/>
      <c r="H653" s="25"/>
      <c r="I653" s="25"/>
      <c r="K653" s="25"/>
      <c r="L653" s="25"/>
      <c r="M653" s="25"/>
      <c r="N653" s="25"/>
      <c r="O653" s="25"/>
      <c r="P653" s="25"/>
    </row>
    <row r="654" spans="1:16" ht="16.5" thickBot="1">
      <c r="A654" s="196"/>
      <c r="B654" s="25"/>
      <c r="C654" s="197"/>
      <c r="D654" s="202"/>
      <c r="E654" s="25"/>
      <c r="F654" s="203"/>
      <c r="G654" s="25"/>
      <c r="H654" s="25"/>
      <c r="I654" s="25"/>
      <c r="K654" s="25"/>
      <c r="L654" s="25"/>
      <c r="M654" s="25"/>
      <c r="N654" s="25"/>
      <c r="O654" s="25"/>
      <c r="P654" s="25"/>
    </row>
    <row r="655" spans="1:16" ht="16.5" thickBot="1">
      <c r="A655" s="196"/>
      <c r="B655" s="25"/>
      <c r="C655" s="197"/>
      <c r="D655" s="202"/>
      <c r="E655" s="25"/>
      <c r="F655" s="203"/>
      <c r="G655" s="25"/>
      <c r="H655" s="25"/>
      <c r="I655" s="25"/>
      <c r="K655" s="25"/>
      <c r="L655" s="25"/>
      <c r="M655" s="25"/>
      <c r="N655" s="25"/>
      <c r="O655" s="25"/>
      <c r="P655" s="25"/>
    </row>
    <row r="656" spans="1:16" ht="16.5" thickBot="1">
      <c r="A656" s="196"/>
      <c r="B656" s="25"/>
      <c r="C656" s="197"/>
      <c r="D656" s="202"/>
      <c r="E656" s="25"/>
      <c r="F656" s="203"/>
      <c r="G656" s="25"/>
      <c r="H656" s="25"/>
      <c r="I656" s="25"/>
      <c r="K656" s="25"/>
      <c r="L656" s="25"/>
      <c r="M656" s="25"/>
      <c r="N656" s="25"/>
      <c r="O656" s="25"/>
      <c r="P656" s="25"/>
    </row>
    <row r="657" spans="1:16" ht="16.5" thickBot="1">
      <c r="A657" s="196"/>
      <c r="B657" s="25"/>
      <c r="C657" s="197"/>
      <c r="D657" s="202"/>
      <c r="E657" s="25"/>
      <c r="F657" s="203"/>
      <c r="G657" s="25"/>
      <c r="H657" s="25"/>
      <c r="I657" s="25"/>
      <c r="K657" s="25"/>
      <c r="L657" s="25"/>
      <c r="M657" s="25"/>
      <c r="N657" s="25"/>
      <c r="O657" s="25"/>
      <c r="P657" s="25"/>
    </row>
    <row r="658" spans="1:16" ht="16.5" thickBot="1">
      <c r="A658" s="196"/>
      <c r="B658" s="25"/>
      <c r="C658" s="197"/>
      <c r="D658" s="202"/>
      <c r="E658" s="25"/>
      <c r="F658" s="203"/>
      <c r="G658" s="25"/>
      <c r="H658" s="25"/>
      <c r="I658" s="25"/>
      <c r="K658" s="25"/>
      <c r="L658" s="25"/>
      <c r="M658" s="25"/>
      <c r="N658" s="25"/>
      <c r="O658" s="25"/>
      <c r="P658" s="25"/>
    </row>
    <row r="659" spans="1:16" ht="16.5" thickBot="1">
      <c r="A659" s="196"/>
      <c r="B659" s="25"/>
      <c r="C659" s="197"/>
      <c r="D659" s="202"/>
      <c r="E659" s="25"/>
      <c r="F659" s="203"/>
      <c r="G659" s="25"/>
      <c r="H659" s="25"/>
      <c r="I659" s="25"/>
      <c r="K659" s="25"/>
      <c r="L659" s="25"/>
      <c r="M659" s="25"/>
      <c r="N659" s="25"/>
      <c r="O659" s="25"/>
      <c r="P659" s="25"/>
    </row>
    <row r="660" spans="1:16" ht="16.5" thickBot="1">
      <c r="A660" s="196"/>
      <c r="B660" s="25"/>
      <c r="C660" s="197"/>
      <c r="D660" s="202"/>
      <c r="E660" s="25"/>
      <c r="F660" s="203"/>
      <c r="G660" s="25"/>
      <c r="H660" s="25"/>
      <c r="I660" s="25"/>
      <c r="K660" s="25"/>
      <c r="L660" s="25"/>
      <c r="M660" s="25"/>
      <c r="N660" s="25"/>
      <c r="O660" s="25"/>
      <c r="P660" s="25"/>
    </row>
    <row r="661" spans="1:16" ht="16.5" thickBot="1">
      <c r="A661" s="196"/>
      <c r="B661" s="25"/>
      <c r="C661" s="197"/>
      <c r="D661" s="202"/>
      <c r="E661" s="25"/>
      <c r="F661" s="203"/>
      <c r="G661" s="25"/>
      <c r="H661" s="25"/>
      <c r="I661" s="25"/>
      <c r="K661" s="25"/>
      <c r="L661" s="25"/>
      <c r="M661" s="25"/>
      <c r="N661" s="25"/>
      <c r="O661" s="25"/>
      <c r="P661" s="25"/>
    </row>
    <row r="662" spans="1:16" ht="16.5" thickBot="1">
      <c r="A662" s="196"/>
      <c r="B662" s="25"/>
      <c r="C662" s="197"/>
      <c r="D662" s="202"/>
      <c r="E662" s="25"/>
      <c r="F662" s="203"/>
      <c r="G662" s="25"/>
      <c r="H662" s="25"/>
      <c r="I662" s="25"/>
      <c r="K662" s="25"/>
      <c r="L662" s="25"/>
      <c r="M662" s="25"/>
      <c r="N662" s="25"/>
      <c r="O662" s="25"/>
      <c r="P662" s="25"/>
    </row>
    <row r="663" spans="1:16" ht="16.5" thickBot="1">
      <c r="A663" s="196"/>
      <c r="B663" s="25"/>
      <c r="C663" s="197"/>
      <c r="D663" s="202"/>
      <c r="E663" s="25"/>
      <c r="F663" s="203"/>
      <c r="G663" s="25"/>
      <c r="H663" s="25"/>
      <c r="I663" s="25"/>
      <c r="K663" s="25"/>
      <c r="L663" s="25"/>
      <c r="M663" s="25"/>
      <c r="N663" s="25"/>
      <c r="O663" s="25"/>
      <c r="P663" s="25"/>
    </row>
    <row r="664" spans="1:16" ht="16.5" thickBot="1">
      <c r="A664" s="196"/>
      <c r="B664" s="25"/>
      <c r="C664" s="197"/>
      <c r="D664" s="202"/>
      <c r="E664" s="25"/>
      <c r="F664" s="203"/>
      <c r="G664" s="25"/>
      <c r="H664" s="25"/>
      <c r="I664" s="25"/>
      <c r="K664" s="25"/>
      <c r="L664" s="25"/>
      <c r="M664" s="25"/>
      <c r="N664" s="25"/>
      <c r="O664" s="25"/>
      <c r="P664" s="25"/>
    </row>
    <row r="665" spans="1:16" ht="16.5" thickBot="1">
      <c r="A665" s="196"/>
      <c r="B665" s="25"/>
      <c r="C665" s="197"/>
      <c r="D665" s="202"/>
      <c r="E665" s="25"/>
      <c r="F665" s="203"/>
      <c r="G665" s="25"/>
      <c r="H665" s="25"/>
      <c r="I665" s="25"/>
      <c r="K665" s="25"/>
      <c r="L665" s="25"/>
      <c r="M665" s="25"/>
      <c r="N665" s="25"/>
      <c r="O665" s="25"/>
      <c r="P665" s="25"/>
    </row>
    <row r="666" spans="1:16" ht="16.5" thickBot="1">
      <c r="A666" s="196"/>
      <c r="B666" s="25"/>
      <c r="C666" s="197"/>
      <c r="D666" s="202"/>
      <c r="E666" s="25"/>
      <c r="F666" s="203"/>
      <c r="G666" s="25"/>
      <c r="H666" s="25"/>
      <c r="I666" s="25"/>
      <c r="K666" s="25"/>
      <c r="L666" s="25"/>
      <c r="M666" s="25"/>
      <c r="N666" s="25"/>
      <c r="O666" s="25"/>
      <c r="P666" s="25"/>
    </row>
    <row r="667" spans="1:16" ht="16.5" thickBot="1">
      <c r="A667" s="196"/>
      <c r="B667" s="25"/>
      <c r="C667" s="197"/>
      <c r="D667" s="202"/>
      <c r="E667" s="25"/>
      <c r="F667" s="203"/>
      <c r="G667" s="25"/>
      <c r="H667" s="25"/>
      <c r="I667" s="25"/>
      <c r="K667" s="25"/>
      <c r="L667" s="25"/>
      <c r="M667" s="25"/>
      <c r="N667" s="25"/>
      <c r="O667" s="25"/>
      <c r="P667" s="25"/>
    </row>
    <row r="668" spans="1:16" ht="16.5" thickBot="1">
      <c r="A668" s="196"/>
      <c r="B668" s="25"/>
      <c r="C668" s="197"/>
      <c r="D668" s="202"/>
      <c r="E668" s="25"/>
      <c r="F668" s="203"/>
      <c r="G668" s="25"/>
      <c r="H668" s="25"/>
      <c r="I668" s="25"/>
      <c r="K668" s="25"/>
      <c r="L668" s="25"/>
      <c r="M668" s="25"/>
      <c r="N668" s="25"/>
      <c r="O668" s="25"/>
      <c r="P668" s="25"/>
    </row>
    <row r="669" spans="1:16" ht="16.5" thickBot="1">
      <c r="A669" s="196"/>
      <c r="B669" s="25"/>
      <c r="C669" s="197"/>
      <c r="D669" s="202"/>
      <c r="E669" s="25"/>
      <c r="F669" s="203"/>
      <c r="G669" s="25"/>
      <c r="H669" s="25"/>
      <c r="I669" s="25"/>
      <c r="K669" s="25"/>
      <c r="L669" s="25"/>
      <c r="M669" s="25"/>
      <c r="N669" s="25"/>
      <c r="O669" s="25"/>
      <c r="P669" s="25"/>
    </row>
    <row r="670" spans="1:16" ht="16.5" thickBot="1">
      <c r="A670" s="196"/>
      <c r="B670" s="25"/>
      <c r="C670" s="197"/>
      <c r="D670" s="202"/>
      <c r="E670" s="25"/>
      <c r="F670" s="203"/>
      <c r="G670" s="25"/>
      <c r="H670" s="25"/>
      <c r="I670" s="25"/>
      <c r="K670" s="25"/>
      <c r="L670" s="25"/>
      <c r="M670" s="25"/>
      <c r="N670" s="25"/>
      <c r="O670" s="25"/>
      <c r="P670" s="25"/>
    </row>
    <row r="671" spans="1:16" ht="16.5" thickBot="1">
      <c r="A671" s="196"/>
      <c r="B671" s="25"/>
      <c r="C671" s="197"/>
      <c r="D671" s="202"/>
      <c r="E671" s="25"/>
      <c r="F671" s="203"/>
      <c r="G671" s="25"/>
      <c r="H671" s="25"/>
      <c r="I671" s="25"/>
      <c r="K671" s="25"/>
      <c r="L671" s="25"/>
      <c r="M671" s="25"/>
      <c r="N671" s="25"/>
      <c r="O671" s="25"/>
      <c r="P671" s="25"/>
    </row>
    <row r="672" spans="1:16" ht="16.5" thickBot="1">
      <c r="A672" s="196"/>
      <c r="B672" s="25"/>
      <c r="C672" s="197"/>
      <c r="D672" s="202"/>
      <c r="E672" s="25"/>
      <c r="F672" s="203"/>
      <c r="G672" s="25"/>
      <c r="H672" s="25"/>
      <c r="I672" s="25"/>
      <c r="K672" s="25"/>
      <c r="L672" s="25"/>
      <c r="M672" s="25"/>
      <c r="N672" s="25"/>
      <c r="O672" s="25"/>
      <c r="P672" s="25"/>
    </row>
    <row r="673" spans="1:16" ht="16.5" thickBot="1">
      <c r="A673" s="196"/>
      <c r="B673" s="25"/>
      <c r="C673" s="197"/>
      <c r="D673" s="202"/>
      <c r="E673" s="25"/>
      <c r="F673" s="203"/>
      <c r="G673" s="25"/>
      <c r="H673" s="25"/>
      <c r="I673" s="25"/>
      <c r="K673" s="25"/>
      <c r="L673" s="25"/>
      <c r="M673" s="25"/>
      <c r="N673" s="25"/>
      <c r="O673" s="25"/>
      <c r="P673" s="25"/>
    </row>
    <row r="674" spans="1:16" ht="16.5" thickBot="1">
      <c r="A674" s="196"/>
      <c r="B674" s="25"/>
      <c r="C674" s="197"/>
      <c r="D674" s="202"/>
      <c r="E674" s="25"/>
      <c r="F674" s="203"/>
      <c r="G674" s="25"/>
      <c r="H674" s="25"/>
      <c r="I674" s="25"/>
      <c r="K674" s="25"/>
      <c r="L674" s="25"/>
      <c r="M674" s="25"/>
      <c r="N674" s="25"/>
      <c r="O674" s="25"/>
      <c r="P674" s="25"/>
    </row>
    <row r="675" spans="1:16" ht="16.5" thickBot="1">
      <c r="A675" s="196"/>
      <c r="B675" s="25"/>
      <c r="C675" s="197"/>
      <c r="D675" s="202"/>
      <c r="E675" s="25"/>
      <c r="F675" s="203"/>
      <c r="G675" s="25"/>
      <c r="H675" s="25"/>
      <c r="I675" s="25"/>
      <c r="K675" s="25"/>
      <c r="L675" s="25"/>
      <c r="M675" s="25"/>
      <c r="N675" s="25"/>
      <c r="O675" s="25"/>
      <c r="P675" s="25"/>
    </row>
    <row r="676" spans="1:16" ht="16.5" thickBot="1">
      <c r="A676" s="196"/>
      <c r="B676" s="25"/>
      <c r="C676" s="197"/>
      <c r="D676" s="202"/>
      <c r="E676" s="25"/>
      <c r="F676" s="203"/>
      <c r="G676" s="25"/>
      <c r="H676" s="25"/>
      <c r="I676" s="25"/>
      <c r="K676" s="25"/>
      <c r="L676" s="25"/>
      <c r="M676" s="25"/>
      <c r="N676" s="25"/>
      <c r="O676" s="25"/>
      <c r="P676" s="25"/>
    </row>
    <row r="677" spans="1:16" ht="16.5" thickBot="1">
      <c r="A677" s="196"/>
      <c r="B677" s="25"/>
      <c r="C677" s="197"/>
      <c r="D677" s="202"/>
      <c r="E677" s="25"/>
      <c r="F677" s="203"/>
      <c r="G677" s="25"/>
      <c r="H677" s="25"/>
      <c r="I677" s="25"/>
      <c r="K677" s="25"/>
      <c r="L677" s="25"/>
      <c r="M677" s="25"/>
      <c r="N677" s="25"/>
      <c r="O677" s="25"/>
      <c r="P677" s="25"/>
    </row>
    <row r="678" spans="1:16" ht="16.5" thickBot="1">
      <c r="A678" s="196"/>
      <c r="B678" s="25"/>
      <c r="C678" s="197"/>
      <c r="D678" s="202"/>
      <c r="E678" s="25"/>
      <c r="F678" s="203"/>
      <c r="G678" s="25"/>
      <c r="H678" s="25"/>
      <c r="I678" s="25"/>
      <c r="K678" s="25"/>
      <c r="L678" s="25"/>
      <c r="M678" s="25"/>
      <c r="N678" s="25"/>
      <c r="O678" s="25"/>
      <c r="P678" s="25"/>
    </row>
    <row r="679" spans="1:16" ht="16.5" thickBot="1">
      <c r="A679" s="196"/>
      <c r="B679" s="25"/>
      <c r="C679" s="197"/>
      <c r="D679" s="202"/>
      <c r="E679" s="25"/>
      <c r="F679" s="203"/>
      <c r="G679" s="25"/>
      <c r="H679" s="25"/>
      <c r="I679" s="25"/>
      <c r="K679" s="25"/>
      <c r="L679" s="25"/>
      <c r="M679" s="25"/>
      <c r="N679" s="25"/>
      <c r="O679" s="25"/>
      <c r="P679" s="25"/>
    </row>
    <row r="680" spans="1:16" ht="16.5" thickBot="1">
      <c r="A680" s="196"/>
      <c r="B680" s="25"/>
      <c r="C680" s="197"/>
      <c r="D680" s="202"/>
      <c r="E680" s="25"/>
      <c r="F680" s="203"/>
      <c r="G680" s="25"/>
      <c r="H680" s="25"/>
      <c r="I680" s="25"/>
      <c r="K680" s="25"/>
      <c r="L680" s="25"/>
      <c r="M680" s="25"/>
      <c r="N680" s="25"/>
      <c r="O680" s="25"/>
      <c r="P680" s="25"/>
    </row>
    <row r="681" spans="1:16" ht="16.5" thickBot="1">
      <c r="A681" s="196"/>
      <c r="B681" s="25"/>
      <c r="C681" s="197"/>
      <c r="D681" s="202"/>
      <c r="E681" s="25"/>
      <c r="F681" s="203"/>
      <c r="G681" s="25"/>
      <c r="H681" s="25"/>
      <c r="I681" s="25"/>
      <c r="K681" s="25"/>
      <c r="L681" s="25"/>
      <c r="M681" s="25"/>
      <c r="N681" s="25"/>
      <c r="O681" s="25"/>
      <c r="P681" s="25"/>
    </row>
    <row r="682" spans="1:16" ht="16.5" thickBot="1">
      <c r="A682" s="196"/>
      <c r="B682" s="25"/>
      <c r="C682" s="197"/>
      <c r="D682" s="202"/>
      <c r="E682" s="25"/>
      <c r="F682" s="203"/>
      <c r="G682" s="25"/>
      <c r="H682" s="25"/>
      <c r="I682" s="25"/>
      <c r="K682" s="25"/>
      <c r="L682" s="25"/>
      <c r="M682" s="25"/>
      <c r="N682" s="25"/>
      <c r="O682" s="25"/>
      <c r="P682" s="25"/>
    </row>
    <row r="683" spans="1:16" ht="16.5" thickBot="1">
      <c r="A683" s="196"/>
      <c r="B683" s="25"/>
      <c r="C683" s="197"/>
      <c r="D683" s="202"/>
      <c r="E683" s="25"/>
      <c r="F683" s="203"/>
      <c r="G683" s="25"/>
      <c r="H683" s="25"/>
      <c r="I683" s="25"/>
      <c r="K683" s="25"/>
      <c r="L683" s="25"/>
      <c r="M683" s="25"/>
      <c r="N683" s="25"/>
      <c r="O683" s="25"/>
      <c r="P683" s="25"/>
    </row>
    <row r="684" spans="1:16" ht="16.5" thickBot="1">
      <c r="A684" s="196"/>
      <c r="B684" s="25"/>
      <c r="C684" s="197"/>
      <c r="D684" s="202"/>
      <c r="E684" s="25"/>
      <c r="F684" s="203"/>
      <c r="G684" s="25"/>
      <c r="H684" s="25"/>
      <c r="I684" s="25"/>
      <c r="K684" s="25"/>
      <c r="L684" s="25"/>
      <c r="M684" s="25"/>
      <c r="N684" s="25"/>
      <c r="O684" s="25"/>
      <c r="P684" s="25"/>
    </row>
    <row r="685" spans="1:16" ht="16.5" thickBot="1">
      <c r="A685" s="196"/>
      <c r="B685" s="25"/>
      <c r="C685" s="197"/>
      <c r="D685" s="202"/>
      <c r="E685" s="25"/>
      <c r="F685" s="203"/>
      <c r="G685" s="25"/>
      <c r="H685" s="25"/>
      <c r="I685" s="25"/>
      <c r="K685" s="25"/>
      <c r="L685" s="25"/>
      <c r="M685" s="25"/>
      <c r="N685" s="25"/>
      <c r="O685" s="25"/>
      <c r="P685" s="25"/>
    </row>
    <row r="686" spans="1:16" ht="16.5" thickBot="1">
      <c r="A686" s="196"/>
      <c r="B686" s="25"/>
      <c r="C686" s="197"/>
      <c r="D686" s="202"/>
      <c r="E686" s="25"/>
      <c r="F686" s="203"/>
      <c r="G686" s="25"/>
      <c r="H686" s="25"/>
      <c r="I686" s="25"/>
      <c r="K686" s="25"/>
      <c r="L686" s="25"/>
      <c r="M686" s="25"/>
      <c r="N686" s="25"/>
      <c r="O686" s="25"/>
      <c r="P686" s="25"/>
    </row>
    <row r="687" spans="1:16" ht="16.5" thickBot="1">
      <c r="A687" s="196"/>
      <c r="B687" s="25"/>
      <c r="C687" s="197"/>
      <c r="D687" s="202"/>
      <c r="E687" s="25"/>
      <c r="F687" s="203"/>
      <c r="G687" s="25"/>
      <c r="H687" s="25"/>
      <c r="I687" s="25"/>
      <c r="K687" s="25"/>
      <c r="L687" s="25"/>
      <c r="M687" s="25"/>
      <c r="N687" s="25"/>
      <c r="O687" s="25"/>
      <c r="P687" s="25"/>
    </row>
    <row r="688" spans="1:16" ht="16.5" thickBot="1">
      <c r="A688" s="196"/>
      <c r="B688" s="25"/>
      <c r="C688" s="197"/>
      <c r="D688" s="202"/>
      <c r="E688" s="25"/>
      <c r="F688" s="203"/>
      <c r="G688" s="25"/>
      <c r="H688" s="25"/>
      <c r="I688" s="25"/>
      <c r="K688" s="25"/>
      <c r="L688" s="25"/>
      <c r="M688" s="25"/>
      <c r="N688" s="25"/>
      <c r="O688" s="25"/>
      <c r="P688" s="25"/>
    </row>
    <row r="689" spans="1:16" ht="16.5" thickBot="1">
      <c r="A689" s="196"/>
      <c r="B689" s="25"/>
      <c r="C689" s="197"/>
      <c r="D689" s="202"/>
      <c r="E689" s="25"/>
      <c r="F689" s="203"/>
      <c r="G689" s="25"/>
      <c r="H689" s="25"/>
      <c r="I689" s="25"/>
      <c r="K689" s="25"/>
      <c r="L689" s="25"/>
      <c r="M689" s="25"/>
      <c r="N689" s="25"/>
      <c r="O689" s="25"/>
      <c r="P689" s="25"/>
    </row>
    <row r="690" spans="1:16" ht="16.5" thickBot="1">
      <c r="A690" s="196"/>
      <c r="B690" s="25"/>
      <c r="C690" s="197"/>
      <c r="D690" s="202"/>
      <c r="E690" s="25"/>
      <c r="F690" s="203"/>
      <c r="G690" s="25"/>
      <c r="H690" s="25"/>
      <c r="I690" s="25"/>
      <c r="K690" s="25"/>
      <c r="L690" s="25"/>
      <c r="M690" s="25"/>
      <c r="N690" s="25"/>
      <c r="O690" s="25"/>
      <c r="P690" s="25"/>
    </row>
    <row r="691" spans="1:16" ht="16.5" thickBot="1">
      <c r="A691" s="196"/>
      <c r="B691" s="25"/>
      <c r="C691" s="197"/>
      <c r="D691" s="202"/>
      <c r="E691" s="25"/>
      <c r="F691" s="203"/>
      <c r="G691" s="25"/>
      <c r="H691" s="25"/>
      <c r="I691" s="25"/>
      <c r="K691" s="25"/>
      <c r="L691" s="25"/>
      <c r="M691" s="25"/>
      <c r="N691" s="25"/>
      <c r="O691" s="25"/>
      <c r="P691" s="25"/>
    </row>
    <row r="692" spans="1:16" ht="16.5" thickBot="1">
      <c r="A692" s="196"/>
      <c r="B692" s="25"/>
      <c r="C692" s="197"/>
      <c r="D692" s="202"/>
      <c r="E692" s="25"/>
      <c r="F692" s="203"/>
      <c r="G692" s="25"/>
      <c r="H692" s="25"/>
      <c r="I692" s="25"/>
      <c r="K692" s="25"/>
      <c r="L692" s="25"/>
      <c r="M692" s="25"/>
      <c r="N692" s="25"/>
      <c r="O692" s="25"/>
      <c r="P692" s="25"/>
    </row>
    <row r="693" spans="1:16" ht="16.5" thickBot="1">
      <c r="A693" s="196"/>
      <c r="B693" s="25"/>
      <c r="C693" s="197"/>
      <c r="D693" s="202"/>
      <c r="E693" s="25"/>
      <c r="F693" s="203"/>
      <c r="G693" s="25"/>
      <c r="H693" s="25"/>
      <c r="I693" s="25"/>
      <c r="K693" s="25"/>
      <c r="L693" s="25"/>
      <c r="M693" s="25"/>
      <c r="N693" s="25"/>
      <c r="O693" s="25"/>
      <c r="P693" s="25"/>
    </row>
    <row r="694" spans="1:16" ht="16.5" thickBot="1">
      <c r="A694" s="196"/>
      <c r="B694" s="25"/>
      <c r="C694" s="197"/>
      <c r="D694" s="202"/>
      <c r="E694" s="25"/>
      <c r="F694" s="203"/>
      <c r="G694" s="25"/>
      <c r="H694" s="25"/>
      <c r="I694" s="25"/>
      <c r="K694" s="25"/>
      <c r="L694" s="25"/>
      <c r="M694" s="25"/>
      <c r="N694" s="25"/>
      <c r="O694" s="25"/>
      <c r="P694" s="25"/>
    </row>
    <row r="695" spans="1:16" ht="16.5" thickBot="1">
      <c r="A695" s="196"/>
      <c r="B695" s="25"/>
      <c r="C695" s="197"/>
      <c r="D695" s="202"/>
      <c r="E695" s="25"/>
      <c r="F695" s="203"/>
      <c r="G695" s="25"/>
      <c r="H695" s="25"/>
      <c r="I695" s="25"/>
      <c r="K695" s="25"/>
      <c r="L695" s="25"/>
      <c r="M695" s="25"/>
      <c r="N695" s="25"/>
      <c r="O695" s="25"/>
      <c r="P695" s="25"/>
    </row>
    <row r="696" spans="1:16" ht="16.5" thickBot="1">
      <c r="A696" s="196"/>
      <c r="B696" s="25"/>
      <c r="C696" s="197"/>
      <c r="D696" s="202"/>
      <c r="E696" s="25"/>
      <c r="F696" s="203"/>
      <c r="G696" s="25"/>
      <c r="H696" s="25"/>
      <c r="I696" s="25"/>
      <c r="K696" s="25"/>
      <c r="L696" s="25"/>
      <c r="M696" s="25"/>
      <c r="N696" s="25"/>
      <c r="O696" s="25"/>
      <c r="P696" s="25"/>
    </row>
    <row r="697" spans="1:16" ht="16.5" thickBot="1">
      <c r="A697" s="196"/>
      <c r="B697" s="25"/>
      <c r="C697" s="197"/>
      <c r="D697" s="202"/>
      <c r="E697" s="25"/>
      <c r="F697" s="203"/>
      <c r="G697" s="25"/>
      <c r="H697" s="25"/>
      <c r="I697" s="25"/>
      <c r="K697" s="25"/>
      <c r="L697" s="25"/>
      <c r="M697" s="25"/>
      <c r="N697" s="25"/>
      <c r="O697" s="25"/>
      <c r="P697" s="25"/>
    </row>
    <row r="698" spans="1:16" ht="16.5" thickBot="1">
      <c r="A698" s="196"/>
      <c r="B698" s="25"/>
      <c r="C698" s="197"/>
      <c r="D698" s="202"/>
      <c r="E698" s="25"/>
      <c r="F698" s="203"/>
      <c r="G698" s="25"/>
      <c r="H698" s="25"/>
      <c r="I698" s="25"/>
      <c r="K698" s="25"/>
      <c r="L698" s="25"/>
      <c r="M698" s="25"/>
      <c r="N698" s="25"/>
      <c r="O698" s="25"/>
      <c r="P698" s="25"/>
    </row>
    <row r="699" spans="1:16" ht="16.5" thickBot="1">
      <c r="A699" s="196"/>
      <c r="B699" s="25"/>
      <c r="C699" s="197"/>
      <c r="D699" s="202"/>
      <c r="E699" s="25"/>
      <c r="F699" s="203"/>
      <c r="G699" s="25"/>
      <c r="H699" s="25"/>
      <c r="I699" s="25"/>
      <c r="K699" s="25"/>
      <c r="L699" s="25"/>
      <c r="M699" s="25"/>
      <c r="N699" s="25"/>
      <c r="O699" s="25"/>
      <c r="P699" s="25"/>
    </row>
    <row r="700" spans="1:16" ht="16.5" thickBot="1">
      <c r="A700" s="196"/>
      <c r="B700" s="25"/>
      <c r="C700" s="197"/>
      <c r="D700" s="202"/>
      <c r="E700" s="25"/>
      <c r="F700" s="203"/>
      <c r="G700" s="25"/>
      <c r="H700" s="25"/>
      <c r="I700" s="25"/>
      <c r="K700" s="25"/>
      <c r="L700" s="25"/>
      <c r="M700" s="25"/>
      <c r="N700" s="25"/>
      <c r="O700" s="25"/>
      <c r="P700" s="25"/>
    </row>
    <row r="701" spans="1:16" ht="16.5" thickBot="1">
      <c r="A701" s="196"/>
      <c r="B701" s="25"/>
      <c r="C701" s="197"/>
      <c r="D701" s="202"/>
      <c r="E701" s="25"/>
      <c r="F701" s="203"/>
      <c r="G701" s="25"/>
      <c r="H701" s="25"/>
      <c r="I701" s="25"/>
      <c r="K701" s="25"/>
      <c r="L701" s="25"/>
      <c r="M701" s="25"/>
      <c r="N701" s="25"/>
      <c r="O701" s="25"/>
      <c r="P701" s="25"/>
    </row>
    <row r="702" spans="1:16" ht="16.5" thickBot="1">
      <c r="A702" s="196"/>
      <c r="B702" s="25"/>
      <c r="C702" s="197"/>
      <c r="D702" s="202"/>
      <c r="E702" s="25"/>
      <c r="F702" s="203"/>
      <c r="G702" s="25"/>
      <c r="H702" s="25"/>
      <c r="I702" s="25"/>
      <c r="K702" s="25"/>
      <c r="L702" s="25"/>
      <c r="M702" s="25"/>
      <c r="N702" s="25"/>
      <c r="O702" s="25"/>
      <c r="P702" s="25"/>
    </row>
    <row r="703" spans="1:16" ht="16.5" thickBot="1">
      <c r="A703" s="196"/>
      <c r="B703" s="25"/>
      <c r="C703" s="197"/>
      <c r="D703" s="202"/>
      <c r="E703" s="25"/>
      <c r="F703" s="203"/>
      <c r="G703" s="25"/>
      <c r="H703" s="25"/>
      <c r="I703" s="25"/>
      <c r="K703" s="25"/>
      <c r="L703" s="25"/>
      <c r="M703" s="25"/>
      <c r="N703" s="25"/>
      <c r="O703" s="25"/>
      <c r="P703" s="25"/>
    </row>
    <row r="704" spans="1:16" ht="16.5" thickBot="1">
      <c r="A704" s="196"/>
      <c r="B704" s="25"/>
      <c r="C704" s="197"/>
      <c r="D704" s="202"/>
      <c r="E704" s="25"/>
      <c r="F704" s="203"/>
      <c r="G704" s="25"/>
      <c r="H704" s="25"/>
      <c r="I704" s="25"/>
      <c r="K704" s="25"/>
      <c r="L704" s="25"/>
      <c r="M704" s="25"/>
      <c r="N704" s="25"/>
      <c r="O704" s="25"/>
      <c r="P704" s="25"/>
    </row>
    <row r="705" spans="1:16" ht="16.5" thickBot="1">
      <c r="A705" s="196"/>
      <c r="B705" s="25"/>
      <c r="C705" s="197"/>
      <c r="D705" s="202"/>
      <c r="E705" s="25"/>
      <c r="F705" s="203"/>
      <c r="G705" s="25"/>
      <c r="H705" s="25"/>
      <c r="I705" s="25"/>
      <c r="K705" s="25"/>
      <c r="L705" s="25"/>
      <c r="M705" s="25"/>
      <c r="N705" s="25"/>
      <c r="O705" s="25"/>
      <c r="P705" s="25"/>
    </row>
    <row r="706" spans="1:16" ht="16.5" thickBot="1">
      <c r="A706" s="196"/>
      <c r="B706" s="25"/>
      <c r="C706" s="197"/>
      <c r="D706" s="202"/>
      <c r="E706" s="25"/>
      <c r="F706" s="203"/>
      <c r="G706" s="25"/>
      <c r="H706" s="25"/>
      <c r="I706" s="25"/>
      <c r="K706" s="25"/>
      <c r="L706" s="25"/>
      <c r="M706" s="25"/>
      <c r="N706" s="25"/>
      <c r="O706" s="25"/>
      <c r="P706" s="25"/>
    </row>
    <row r="707" spans="1:16" ht="16.5" thickBot="1">
      <c r="A707" s="196"/>
      <c r="B707" s="25"/>
      <c r="C707" s="197"/>
      <c r="D707" s="202"/>
      <c r="E707" s="25"/>
      <c r="F707" s="203"/>
      <c r="G707" s="25"/>
      <c r="H707" s="25"/>
      <c r="I707" s="25"/>
      <c r="K707" s="25"/>
      <c r="L707" s="25"/>
      <c r="M707" s="25"/>
      <c r="N707" s="25"/>
      <c r="O707" s="25"/>
      <c r="P707" s="25"/>
    </row>
    <row r="708" spans="1:16" ht="16.5" thickBot="1">
      <c r="A708" s="196"/>
      <c r="B708" s="25"/>
      <c r="C708" s="197"/>
      <c r="D708" s="202"/>
      <c r="E708" s="25"/>
      <c r="F708" s="203"/>
      <c r="G708" s="25"/>
      <c r="H708" s="25"/>
      <c r="I708" s="25"/>
      <c r="K708" s="25"/>
      <c r="L708" s="25"/>
      <c r="M708" s="25"/>
      <c r="N708" s="25"/>
      <c r="O708" s="25"/>
      <c r="P708" s="25"/>
    </row>
    <row r="709" spans="1:16" ht="16.5" thickBot="1">
      <c r="A709" s="196"/>
      <c r="B709" s="25"/>
      <c r="C709" s="197"/>
      <c r="D709" s="202"/>
      <c r="E709" s="25"/>
      <c r="F709" s="203"/>
      <c r="G709" s="25"/>
      <c r="H709" s="25"/>
      <c r="I709" s="25"/>
      <c r="K709" s="25"/>
      <c r="L709" s="25"/>
      <c r="M709" s="25"/>
      <c r="N709" s="25"/>
      <c r="O709" s="25"/>
      <c r="P709" s="25"/>
    </row>
    <row r="710" spans="1:16" ht="16.5" thickBot="1">
      <c r="A710" s="196"/>
      <c r="B710" s="25"/>
      <c r="C710" s="197"/>
      <c r="D710" s="202"/>
      <c r="E710" s="25"/>
      <c r="F710" s="203"/>
      <c r="G710" s="25"/>
      <c r="H710" s="25"/>
      <c r="I710" s="25"/>
      <c r="K710" s="25"/>
      <c r="L710" s="25"/>
      <c r="M710" s="25"/>
      <c r="N710" s="25"/>
      <c r="O710" s="25"/>
      <c r="P710" s="25"/>
    </row>
    <row r="711" spans="1:16" ht="16.5" thickBot="1">
      <c r="A711" s="196"/>
      <c r="B711" s="25"/>
      <c r="C711" s="197"/>
      <c r="D711" s="202"/>
      <c r="E711" s="25"/>
      <c r="F711" s="203"/>
      <c r="G711" s="25"/>
      <c r="H711" s="25"/>
      <c r="I711" s="25"/>
      <c r="K711" s="25"/>
      <c r="L711" s="25"/>
      <c r="M711" s="25"/>
      <c r="N711" s="25"/>
      <c r="O711" s="25"/>
      <c r="P711" s="25"/>
    </row>
    <row r="712" spans="1:16" ht="16.5" thickBot="1">
      <c r="A712" s="196"/>
      <c r="B712" s="25"/>
      <c r="C712" s="197"/>
      <c r="D712" s="202"/>
      <c r="E712" s="25"/>
      <c r="F712" s="203"/>
      <c r="G712" s="25"/>
      <c r="H712" s="25"/>
      <c r="I712" s="25"/>
      <c r="K712" s="25"/>
      <c r="L712" s="25"/>
      <c r="M712" s="25"/>
      <c r="N712" s="25"/>
      <c r="O712" s="25"/>
      <c r="P712" s="25"/>
    </row>
    <row r="713" spans="1:16" ht="16.5" thickBot="1">
      <c r="A713" s="196"/>
      <c r="B713" s="25"/>
      <c r="C713" s="197"/>
      <c r="D713" s="202"/>
      <c r="E713" s="25"/>
      <c r="F713" s="203"/>
      <c r="G713" s="25"/>
      <c r="H713" s="25"/>
      <c r="I713" s="25"/>
      <c r="K713" s="25"/>
      <c r="L713" s="25"/>
      <c r="M713" s="25"/>
      <c r="N713" s="25"/>
      <c r="O713" s="25"/>
      <c r="P713" s="25"/>
    </row>
    <row r="714" spans="1:16" ht="16.5" thickBot="1">
      <c r="A714" s="196"/>
      <c r="B714" s="25"/>
      <c r="C714" s="197"/>
      <c r="D714" s="202"/>
      <c r="E714" s="25"/>
      <c r="F714" s="203"/>
      <c r="G714" s="25"/>
      <c r="H714" s="25"/>
      <c r="I714" s="25"/>
      <c r="K714" s="25"/>
      <c r="L714" s="25"/>
      <c r="M714" s="25"/>
      <c r="N714" s="25"/>
      <c r="O714" s="25"/>
      <c r="P714" s="25"/>
    </row>
    <row r="715" spans="1:16" ht="16.5" thickBot="1">
      <c r="A715" s="196"/>
      <c r="B715" s="25"/>
      <c r="C715" s="197"/>
      <c r="D715" s="202"/>
      <c r="E715" s="25"/>
      <c r="F715" s="203"/>
      <c r="G715" s="25"/>
      <c r="H715" s="25"/>
      <c r="I715" s="25"/>
      <c r="K715" s="25"/>
      <c r="L715" s="25"/>
      <c r="M715" s="25"/>
      <c r="N715" s="25"/>
      <c r="O715" s="25"/>
      <c r="P715" s="25"/>
    </row>
    <row r="716" spans="1:16" ht="16.5" thickBot="1">
      <c r="A716" s="196"/>
      <c r="B716" s="25"/>
      <c r="C716" s="197"/>
      <c r="D716" s="202"/>
      <c r="E716" s="25"/>
      <c r="F716" s="203"/>
      <c r="G716" s="25"/>
      <c r="H716" s="25"/>
      <c r="I716" s="25"/>
      <c r="K716" s="25"/>
      <c r="L716" s="25"/>
      <c r="M716" s="25"/>
      <c r="N716" s="25"/>
      <c r="O716" s="25"/>
      <c r="P716" s="25"/>
    </row>
    <row r="717" spans="1:16" ht="16.5" thickBot="1">
      <c r="A717" s="196"/>
      <c r="B717" s="25"/>
      <c r="C717" s="197"/>
      <c r="D717" s="202"/>
      <c r="E717" s="25"/>
      <c r="F717" s="203"/>
      <c r="G717" s="25"/>
      <c r="H717" s="25"/>
      <c r="I717" s="25"/>
      <c r="K717" s="25"/>
      <c r="L717" s="25"/>
      <c r="M717" s="25"/>
      <c r="N717" s="25"/>
      <c r="O717" s="25"/>
      <c r="P717" s="25"/>
    </row>
    <row r="718" spans="1:16" ht="16.5" thickBot="1">
      <c r="A718" s="196"/>
      <c r="B718" s="25"/>
      <c r="C718" s="197"/>
      <c r="D718" s="202"/>
      <c r="E718" s="25"/>
      <c r="F718" s="203"/>
      <c r="G718" s="25"/>
      <c r="H718" s="25"/>
      <c r="I718" s="25"/>
      <c r="K718" s="25"/>
      <c r="L718" s="25"/>
      <c r="M718" s="25"/>
      <c r="N718" s="25"/>
      <c r="O718" s="25"/>
      <c r="P718" s="25"/>
    </row>
    <row r="719" spans="1:16" ht="16.5" thickBot="1">
      <c r="A719" s="196"/>
      <c r="B719" s="25"/>
      <c r="C719" s="197"/>
      <c r="D719" s="202"/>
      <c r="E719" s="25"/>
      <c r="F719" s="203"/>
      <c r="G719" s="25"/>
      <c r="H719" s="25"/>
      <c r="I719" s="25"/>
      <c r="K719" s="25"/>
      <c r="L719" s="25"/>
      <c r="M719" s="25"/>
      <c r="N719" s="25"/>
      <c r="O719" s="25"/>
      <c r="P719" s="25"/>
    </row>
    <row r="720" spans="1:16" ht="16.5" thickBot="1">
      <c r="A720" s="196"/>
      <c r="B720" s="25"/>
      <c r="C720" s="197"/>
      <c r="D720" s="202"/>
      <c r="E720" s="25"/>
      <c r="F720" s="203"/>
      <c r="G720" s="25"/>
      <c r="H720" s="25"/>
      <c r="I720" s="25"/>
      <c r="K720" s="25"/>
      <c r="L720" s="25"/>
      <c r="M720" s="25"/>
      <c r="N720" s="25"/>
      <c r="O720" s="25"/>
      <c r="P720" s="25"/>
    </row>
    <row r="721" spans="1:16" ht="16.5" thickBot="1">
      <c r="A721" s="196"/>
      <c r="B721" s="25"/>
      <c r="C721" s="197"/>
      <c r="D721" s="202"/>
      <c r="E721" s="25"/>
      <c r="F721" s="203"/>
      <c r="G721" s="25"/>
      <c r="H721" s="25"/>
      <c r="I721" s="25"/>
      <c r="K721" s="25"/>
      <c r="L721" s="25"/>
      <c r="M721" s="25"/>
      <c r="N721" s="25"/>
      <c r="O721" s="25"/>
      <c r="P721" s="25"/>
    </row>
    <row r="722" spans="1:16" ht="16.5" thickBot="1">
      <c r="A722" s="196"/>
      <c r="B722" s="25"/>
      <c r="C722" s="197"/>
      <c r="D722" s="202"/>
      <c r="E722" s="25"/>
      <c r="F722" s="203"/>
      <c r="G722" s="25"/>
      <c r="H722" s="25"/>
      <c r="I722" s="25"/>
      <c r="K722" s="25"/>
      <c r="L722" s="25"/>
      <c r="M722" s="25"/>
      <c r="N722" s="25"/>
      <c r="O722" s="25"/>
      <c r="P722" s="25"/>
    </row>
    <row r="723" spans="1:16" ht="16.5" thickBot="1">
      <c r="A723" s="196"/>
      <c r="B723" s="25"/>
      <c r="C723" s="197"/>
      <c r="D723" s="202"/>
      <c r="E723" s="25"/>
      <c r="F723" s="203"/>
      <c r="G723" s="25"/>
      <c r="H723" s="25"/>
      <c r="I723" s="25"/>
      <c r="K723" s="25"/>
      <c r="L723" s="25"/>
      <c r="M723" s="25"/>
      <c r="N723" s="25"/>
      <c r="O723" s="25"/>
      <c r="P723" s="25"/>
    </row>
    <row r="724" spans="1:16" ht="16.5" thickBot="1">
      <c r="A724" s="196"/>
      <c r="B724" s="25"/>
      <c r="C724" s="197"/>
      <c r="D724" s="202"/>
      <c r="E724" s="25"/>
      <c r="F724" s="203"/>
      <c r="G724" s="25"/>
      <c r="H724" s="25"/>
      <c r="I724" s="25"/>
      <c r="K724" s="25"/>
      <c r="L724" s="25"/>
      <c r="M724" s="25"/>
      <c r="N724" s="25"/>
      <c r="O724" s="25"/>
      <c r="P724" s="25"/>
    </row>
    <row r="725" spans="1:16" ht="16.5" thickBot="1">
      <c r="A725" s="196"/>
      <c r="B725" s="25"/>
      <c r="C725" s="197"/>
      <c r="D725" s="202"/>
      <c r="E725" s="25"/>
      <c r="F725" s="203"/>
      <c r="G725" s="25"/>
      <c r="H725" s="25"/>
      <c r="I725" s="25"/>
      <c r="K725" s="25"/>
      <c r="L725" s="25"/>
      <c r="M725" s="25"/>
      <c r="N725" s="25"/>
      <c r="O725" s="25"/>
      <c r="P725" s="25"/>
    </row>
    <row r="726" spans="1:16" ht="16.5" thickBot="1">
      <c r="A726" s="196"/>
      <c r="B726" s="25"/>
      <c r="C726" s="197"/>
      <c r="D726" s="202"/>
      <c r="E726" s="25"/>
      <c r="F726" s="203"/>
      <c r="G726" s="25"/>
      <c r="H726" s="25"/>
      <c r="I726" s="25"/>
      <c r="K726" s="25"/>
      <c r="L726" s="25"/>
      <c r="M726" s="25"/>
      <c r="N726" s="25"/>
      <c r="O726" s="25"/>
      <c r="P726" s="25"/>
    </row>
    <row r="727" spans="1:16" ht="16.5" thickBot="1">
      <c r="A727" s="196"/>
      <c r="B727" s="25"/>
      <c r="C727" s="197"/>
      <c r="D727" s="202"/>
      <c r="E727" s="25"/>
      <c r="F727" s="203"/>
      <c r="G727" s="25"/>
      <c r="H727" s="25"/>
      <c r="I727" s="25"/>
      <c r="K727" s="25"/>
      <c r="L727" s="25"/>
      <c r="M727" s="25"/>
      <c r="N727" s="25"/>
      <c r="O727" s="25"/>
      <c r="P727" s="25"/>
    </row>
    <row r="728" spans="1:16" ht="16.5" thickBot="1">
      <c r="A728" s="196"/>
      <c r="B728" s="25"/>
      <c r="C728" s="197"/>
      <c r="D728" s="202"/>
      <c r="E728" s="25"/>
      <c r="F728" s="203"/>
      <c r="G728" s="25"/>
      <c r="H728" s="25"/>
      <c r="I728" s="25"/>
      <c r="K728" s="25"/>
      <c r="L728" s="25"/>
      <c r="M728" s="25"/>
      <c r="N728" s="25"/>
      <c r="O728" s="25"/>
      <c r="P728" s="25"/>
    </row>
    <row r="729" spans="1:16" ht="16.5" thickBot="1">
      <c r="A729" s="196"/>
      <c r="B729" s="25"/>
      <c r="C729" s="197"/>
      <c r="D729" s="202"/>
      <c r="E729" s="25"/>
      <c r="F729" s="203"/>
      <c r="G729" s="25"/>
      <c r="H729" s="25"/>
      <c r="I729" s="25"/>
      <c r="K729" s="25"/>
      <c r="L729" s="25"/>
      <c r="M729" s="25"/>
      <c r="N729" s="25"/>
      <c r="O729" s="25"/>
      <c r="P729" s="25"/>
    </row>
    <row r="730" spans="1:16" ht="16.5" thickBot="1">
      <c r="A730" s="196"/>
      <c r="B730" s="25"/>
      <c r="C730" s="197"/>
      <c r="D730" s="202"/>
      <c r="E730" s="25"/>
      <c r="F730" s="203"/>
      <c r="G730" s="25"/>
      <c r="H730" s="25"/>
      <c r="I730" s="25"/>
      <c r="K730" s="25"/>
      <c r="L730" s="25"/>
      <c r="M730" s="25"/>
      <c r="N730" s="25"/>
      <c r="O730" s="25"/>
      <c r="P730" s="25"/>
    </row>
    <row r="731" spans="1:16" ht="16.5" thickBot="1">
      <c r="A731" s="196"/>
      <c r="B731" s="25"/>
      <c r="C731" s="197"/>
      <c r="D731" s="202"/>
      <c r="E731" s="25"/>
      <c r="F731" s="203"/>
      <c r="G731" s="25"/>
      <c r="H731" s="25"/>
      <c r="I731" s="25"/>
      <c r="K731" s="25"/>
      <c r="L731" s="25"/>
      <c r="M731" s="25"/>
      <c r="N731" s="25"/>
      <c r="O731" s="25"/>
      <c r="P731" s="25"/>
    </row>
    <row r="732" spans="1:16" ht="16.5" thickBot="1">
      <c r="A732" s="196"/>
      <c r="B732" s="25"/>
      <c r="C732" s="197"/>
      <c r="D732" s="202"/>
      <c r="E732" s="25"/>
      <c r="F732" s="203"/>
      <c r="G732" s="25"/>
      <c r="H732" s="25"/>
      <c r="I732" s="25"/>
      <c r="K732" s="25"/>
      <c r="L732" s="25"/>
      <c r="M732" s="25"/>
      <c r="N732" s="25"/>
      <c r="O732" s="25"/>
      <c r="P732" s="25"/>
    </row>
    <row r="733" spans="1:16" ht="16.5" thickBot="1">
      <c r="A733" s="196"/>
      <c r="B733" s="25"/>
      <c r="C733" s="197"/>
      <c r="D733" s="202"/>
      <c r="E733" s="25"/>
      <c r="F733" s="203"/>
      <c r="G733" s="25"/>
      <c r="H733" s="25"/>
      <c r="I733" s="25"/>
      <c r="K733" s="25"/>
      <c r="L733" s="25"/>
      <c r="M733" s="25"/>
      <c r="N733" s="25"/>
      <c r="O733" s="25"/>
      <c r="P733" s="25"/>
    </row>
    <row r="734" spans="1:16" ht="16.5" thickBot="1">
      <c r="A734" s="196"/>
      <c r="B734" s="25"/>
      <c r="C734" s="197"/>
      <c r="D734" s="202"/>
      <c r="E734" s="25"/>
      <c r="F734" s="203"/>
      <c r="G734" s="25"/>
      <c r="H734" s="25"/>
      <c r="I734" s="25"/>
      <c r="K734" s="25"/>
      <c r="L734" s="25"/>
      <c r="M734" s="25"/>
      <c r="N734" s="25"/>
      <c r="O734" s="25"/>
      <c r="P734" s="25"/>
    </row>
    <row r="735" spans="1:16" ht="16.5" thickBot="1">
      <c r="A735" s="196"/>
      <c r="B735" s="25"/>
      <c r="C735" s="197"/>
      <c r="D735" s="202"/>
      <c r="E735" s="25"/>
      <c r="F735" s="203"/>
      <c r="G735" s="25"/>
      <c r="H735" s="25"/>
      <c r="I735" s="25"/>
      <c r="K735" s="25"/>
      <c r="L735" s="25"/>
      <c r="M735" s="25"/>
      <c r="N735" s="25"/>
      <c r="O735" s="25"/>
      <c r="P735" s="25"/>
    </row>
    <row r="736" spans="1:16" ht="16.5" thickBot="1">
      <c r="A736" s="196"/>
      <c r="B736" s="25"/>
      <c r="C736" s="197"/>
      <c r="D736" s="202"/>
      <c r="E736" s="25"/>
      <c r="F736" s="203"/>
      <c r="G736" s="25"/>
      <c r="H736" s="25"/>
      <c r="I736" s="25"/>
      <c r="K736" s="25"/>
      <c r="L736" s="25"/>
      <c r="M736" s="25"/>
      <c r="N736" s="25"/>
      <c r="O736" s="25"/>
      <c r="P736" s="25"/>
    </row>
    <row r="737" spans="1:16" ht="16.5" thickBot="1">
      <c r="A737" s="196"/>
      <c r="B737" s="25"/>
      <c r="C737" s="197"/>
      <c r="D737" s="202"/>
      <c r="E737" s="25"/>
      <c r="F737" s="203"/>
      <c r="G737" s="25"/>
      <c r="H737" s="25"/>
      <c r="I737" s="25"/>
      <c r="K737" s="25"/>
      <c r="L737" s="25"/>
      <c r="M737" s="25"/>
      <c r="N737" s="25"/>
      <c r="O737" s="25"/>
      <c r="P737" s="25"/>
    </row>
    <row r="738" spans="1:16" ht="16.5" thickBot="1">
      <c r="A738" s="196"/>
      <c r="B738" s="25"/>
      <c r="C738" s="197"/>
      <c r="D738" s="202"/>
      <c r="E738" s="25"/>
      <c r="F738" s="203"/>
      <c r="G738" s="25"/>
      <c r="H738" s="25"/>
      <c r="I738" s="25"/>
      <c r="K738" s="25"/>
      <c r="L738" s="25"/>
      <c r="M738" s="25"/>
      <c r="N738" s="25"/>
      <c r="O738" s="25"/>
      <c r="P738" s="25"/>
    </row>
    <row r="739" spans="1:16" ht="16.5" thickBot="1">
      <c r="A739" s="196"/>
      <c r="B739" s="25"/>
      <c r="C739" s="197"/>
      <c r="D739" s="202"/>
      <c r="E739" s="25"/>
      <c r="F739" s="203"/>
      <c r="G739" s="25"/>
      <c r="H739" s="25"/>
      <c r="I739" s="25"/>
      <c r="K739" s="25"/>
      <c r="L739" s="25"/>
      <c r="M739" s="25"/>
      <c r="N739" s="25"/>
      <c r="O739" s="25"/>
      <c r="P739" s="25"/>
    </row>
    <row r="740" spans="1:16" ht="16.5" thickBot="1">
      <c r="A740" s="196"/>
      <c r="B740" s="25"/>
      <c r="C740" s="197"/>
      <c r="D740" s="202"/>
      <c r="E740" s="25"/>
      <c r="F740" s="203"/>
      <c r="G740" s="25"/>
      <c r="H740" s="25"/>
      <c r="I740" s="25"/>
      <c r="K740" s="25"/>
      <c r="L740" s="25"/>
      <c r="M740" s="25"/>
      <c r="N740" s="25"/>
      <c r="O740" s="25"/>
      <c r="P740" s="25"/>
    </row>
    <row r="741" spans="1:16" ht="16.5" thickBot="1">
      <c r="A741" s="196"/>
      <c r="B741" s="25"/>
      <c r="C741" s="197"/>
      <c r="D741" s="202"/>
      <c r="E741" s="25"/>
      <c r="F741" s="203"/>
      <c r="G741" s="25"/>
      <c r="H741" s="25"/>
      <c r="I741" s="25"/>
      <c r="K741" s="25"/>
      <c r="L741" s="25"/>
      <c r="M741" s="25"/>
      <c r="N741" s="25"/>
      <c r="O741" s="25"/>
      <c r="P741" s="25"/>
    </row>
    <row r="742" spans="1:16" ht="16.5" thickBot="1">
      <c r="A742" s="196"/>
      <c r="B742" s="25"/>
      <c r="C742" s="197"/>
      <c r="D742" s="202"/>
      <c r="E742" s="25"/>
      <c r="F742" s="203"/>
      <c r="G742" s="25"/>
      <c r="H742" s="25"/>
      <c r="I742" s="25"/>
      <c r="K742" s="25"/>
      <c r="L742" s="25"/>
      <c r="M742" s="25"/>
      <c r="N742" s="25"/>
      <c r="O742" s="25"/>
      <c r="P742" s="25"/>
    </row>
    <row r="743" spans="1:16" ht="16.5" thickBot="1">
      <c r="A743" s="196"/>
      <c r="B743" s="25"/>
      <c r="C743" s="197"/>
      <c r="D743" s="202"/>
      <c r="E743" s="25"/>
      <c r="F743" s="203"/>
      <c r="G743" s="25"/>
      <c r="H743" s="25"/>
      <c r="I743" s="25"/>
      <c r="K743" s="25"/>
      <c r="L743" s="25"/>
      <c r="M743" s="25"/>
      <c r="N743" s="25"/>
      <c r="O743" s="25"/>
      <c r="P743" s="25"/>
    </row>
    <row r="744" spans="1:16" ht="16.5" thickBot="1">
      <c r="A744" s="196"/>
      <c r="B744" s="25"/>
      <c r="C744" s="197"/>
      <c r="D744" s="202"/>
      <c r="E744" s="25"/>
      <c r="F744" s="203"/>
      <c r="G744" s="25"/>
      <c r="H744" s="25"/>
      <c r="I744" s="25"/>
      <c r="K744" s="25"/>
      <c r="L744" s="25"/>
      <c r="M744" s="25"/>
      <c r="N744" s="25"/>
      <c r="O744" s="25"/>
      <c r="P744" s="25"/>
    </row>
    <row r="745" spans="1:16" ht="16.5" thickBot="1">
      <c r="A745" s="196"/>
      <c r="B745" s="25"/>
      <c r="C745" s="197"/>
      <c r="D745" s="202"/>
      <c r="E745" s="25"/>
      <c r="F745" s="203"/>
      <c r="G745" s="25"/>
      <c r="H745" s="25"/>
      <c r="I745" s="25"/>
      <c r="K745" s="25"/>
      <c r="L745" s="25"/>
      <c r="M745" s="25"/>
      <c r="N745" s="25"/>
      <c r="O745" s="25"/>
      <c r="P745" s="25"/>
    </row>
    <row r="746" spans="1:16" ht="16.5" thickBot="1">
      <c r="A746" s="196"/>
      <c r="B746" s="25"/>
      <c r="C746" s="197"/>
      <c r="D746" s="202"/>
      <c r="E746" s="25"/>
      <c r="F746" s="203"/>
      <c r="G746" s="25"/>
      <c r="H746" s="25"/>
      <c r="I746" s="25"/>
      <c r="K746" s="25"/>
      <c r="L746" s="25"/>
      <c r="M746" s="25"/>
      <c r="N746" s="25"/>
      <c r="O746" s="25"/>
      <c r="P746" s="25"/>
    </row>
    <row r="747" spans="1:16" ht="16.5" thickBot="1">
      <c r="A747" s="196"/>
      <c r="B747" s="25"/>
      <c r="C747" s="197"/>
      <c r="D747" s="202"/>
      <c r="E747" s="25"/>
      <c r="F747" s="203"/>
      <c r="G747" s="25"/>
      <c r="H747" s="25"/>
      <c r="I747" s="25"/>
      <c r="K747" s="25"/>
      <c r="L747" s="25"/>
      <c r="M747" s="25"/>
      <c r="N747" s="25"/>
      <c r="O747" s="25"/>
      <c r="P747" s="25"/>
    </row>
    <row r="748" spans="1:16" ht="16.5" thickBot="1">
      <c r="A748" s="196"/>
      <c r="B748" s="25"/>
      <c r="C748" s="197"/>
      <c r="D748" s="202"/>
      <c r="E748" s="25"/>
      <c r="F748" s="203"/>
      <c r="G748" s="25"/>
      <c r="H748" s="25"/>
      <c r="I748" s="25"/>
      <c r="K748" s="25"/>
      <c r="L748" s="25"/>
      <c r="M748" s="25"/>
      <c r="N748" s="25"/>
      <c r="O748" s="25"/>
      <c r="P748" s="25"/>
    </row>
    <row r="749" spans="1:16" ht="16.5" thickBot="1">
      <c r="A749" s="196"/>
      <c r="B749" s="25"/>
      <c r="C749" s="197"/>
      <c r="D749" s="202"/>
      <c r="E749" s="25"/>
      <c r="F749" s="203"/>
      <c r="G749" s="25"/>
      <c r="H749" s="25"/>
      <c r="I749" s="25"/>
      <c r="K749" s="25"/>
      <c r="L749" s="25"/>
      <c r="M749" s="25"/>
      <c r="N749" s="25"/>
      <c r="O749" s="25"/>
      <c r="P749" s="25"/>
    </row>
    <row r="750" spans="1:16" ht="16.5" thickBot="1">
      <c r="A750" s="196"/>
      <c r="B750" s="25"/>
      <c r="C750" s="197"/>
      <c r="D750" s="202"/>
      <c r="E750" s="25"/>
      <c r="F750" s="203"/>
      <c r="G750" s="25"/>
      <c r="H750" s="25"/>
      <c r="I750" s="25"/>
      <c r="K750" s="25"/>
      <c r="L750" s="25"/>
      <c r="M750" s="25"/>
      <c r="N750" s="25"/>
      <c r="O750" s="25"/>
      <c r="P750" s="25"/>
    </row>
    <row r="751" spans="1:16" ht="16.5" thickBot="1">
      <c r="A751" s="196"/>
      <c r="B751" s="25"/>
      <c r="C751" s="197"/>
      <c r="D751" s="202"/>
      <c r="E751" s="25"/>
      <c r="F751" s="203"/>
      <c r="G751" s="25"/>
      <c r="H751" s="25"/>
      <c r="I751" s="25"/>
      <c r="K751" s="25"/>
      <c r="L751" s="25"/>
      <c r="M751" s="25"/>
      <c r="N751" s="25"/>
      <c r="O751" s="25"/>
      <c r="P751" s="25"/>
    </row>
    <row r="752" spans="1:16" ht="16.5" thickBot="1">
      <c r="A752" s="196"/>
      <c r="B752" s="25"/>
      <c r="C752" s="197"/>
      <c r="D752" s="202"/>
      <c r="E752" s="25"/>
      <c r="F752" s="203"/>
      <c r="G752" s="25"/>
      <c r="H752" s="25"/>
      <c r="I752" s="25"/>
      <c r="K752" s="25"/>
      <c r="L752" s="25"/>
      <c r="M752" s="25"/>
      <c r="N752" s="25"/>
      <c r="O752" s="25"/>
      <c r="P752" s="25"/>
    </row>
    <row r="753" spans="1:16" ht="16.5" thickBot="1">
      <c r="A753" s="196"/>
      <c r="B753" s="25"/>
      <c r="C753" s="197"/>
      <c r="D753" s="202"/>
      <c r="E753" s="25"/>
      <c r="F753" s="203"/>
      <c r="G753" s="25"/>
      <c r="H753" s="25"/>
      <c r="I753" s="25"/>
      <c r="K753" s="25"/>
      <c r="L753" s="25"/>
      <c r="M753" s="25"/>
      <c r="N753" s="25"/>
      <c r="O753" s="25"/>
      <c r="P753" s="25"/>
    </row>
    <row r="754" spans="1:16" ht="16.5" thickBot="1">
      <c r="A754" s="196"/>
      <c r="B754" s="25"/>
      <c r="C754" s="197"/>
      <c r="D754" s="202"/>
      <c r="E754" s="25"/>
      <c r="F754" s="203"/>
      <c r="G754" s="25"/>
      <c r="H754" s="25"/>
      <c r="I754" s="25"/>
      <c r="K754" s="25"/>
      <c r="L754" s="25"/>
      <c r="M754" s="25"/>
      <c r="N754" s="25"/>
      <c r="O754" s="25"/>
      <c r="P754" s="25"/>
    </row>
    <row r="755" spans="1:16" ht="16.5" thickBot="1">
      <c r="A755" s="196"/>
      <c r="B755" s="25"/>
      <c r="C755" s="197"/>
      <c r="D755" s="202"/>
      <c r="E755" s="25"/>
      <c r="F755" s="203"/>
      <c r="G755" s="25"/>
      <c r="H755" s="25"/>
      <c r="I755" s="25"/>
      <c r="K755" s="25"/>
      <c r="L755" s="25"/>
      <c r="M755" s="25"/>
      <c r="N755" s="25"/>
      <c r="O755" s="25"/>
      <c r="P755" s="25"/>
    </row>
    <row r="756" spans="1:16" ht="16.5" thickBot="1">
      <c r="A756" s="196"/>
      <c r="B756" s="25"/>
      <c r="C756" s="197"/>
      <c r="D756" s="202"/>
      <c r="E756" s="25"/>
      <c r="F756" s="203"/>
      <c r="G756" s="25"/>
      <c r="H756" s="25"/>
      <c r="I756" s="25"/>
      <c r="K756" s="25"/>
      <c r="L756" s="25"/>
      <c r="M756" s="25"/>
      <c r="N756" s="25"/>
      <c r="O756" s="25"/>
      <c r="P756" s="25"/>
    </row>
    <row r="757" spans="1:16" ht="16.5" thickBot="1">
      <c r="A757" s="196"/>
      <c r="B757" s="25"/>
      <c r="C757" s="197"/>
      <c r="D757" s="202"/>
      <c r="E757" s="25"/>
      <c r="F757" s="203"/>
      <c r="G757" s="25"/>
      <c r="H757" s="25"/>
      <c r="I757" s="25"/>
      <c r="K757" s="25"/>
      <c r="L757" s="25"/>
      <c r="M757" s="25"/>
      <c r="N757" s="25"/>
      <c r="O757" s="25"/>
      <c r="P757" s="25"/>
    </row>
    <row r="758" spans="1:16" ht="16.5" thickBot="1">
      <c r="A758" s="196"/>
      <c r="B758" s="25"/>
      <c r="C758" s="197"/>
      <c r="D758" s="202"/>
      <c r="E758" s="25"/>
      <c r="F758" s="203"/>
      <c r="G758" s="25"/>
      <c r="H758" s="25"/>
      <c r="I758" s="25"/>
      <c r="K758" s="25"/>
      <c r="L758" s="25"/>
      <c r="M758" s="25"/>
      <c r="N758" s="25"/>
      <c r="O758" s="25"/>
      <c r="P758" s="25"/>
    </row>
    <row r="759" spans="1:16" ht="16.5" thickBot="1">
      <c r="A759" s="196"/>
      <c r="B759" s="25"/>
      <c r="C759" s="197"/>
      <c r="D759" s="202"/>
      <c r="E759" s="25"/>
      <c r="F759" s="203"/>
      <c r="G759" s="25"/>
      <c r="H759" s="25"/>
      <c r="I759" s="25"/>
      <c r="K759" s="25"/>
      <c r="L759" s="25"/>
      <c r="M759" s="25"/>
      <c r="N759" s="25"/>
      <c r="O759" s="25"/>
      <c r="P759" s="25"/>
    </row>
    <row r="760" spans="1:16" ht="16.5" thickBot="1">
      <c r="A760" s="196"/>
      <c r="B760" s="25"/>
      <c r="C760" s="197"/>
      <c r="D760" s="202"/>
      <c r="E760" s="25"/>
      <c r="F760" s="203"/>
      <c r="G760" s="25"/>
      <c r="H760" s="25"/>
      <c r="I760" s="25"/>
      <c r="K760" s="25"/>
      <c r="L760" s="25"/>
      <c r="M760" s="25"/>
      <c r="N760" s="25"/>
      <c r="O760" s="25"/>
      <c r="P760" s="25"/>
    </row>
    <row r="761" spans="1:16" ht="16.5" thickBot="1">
      <c r="A761" s="196"/>
      <c r="B761" s="25"/>
      <c r="C761" s="197"/>
      <c r="D761" s="202"/>
      <c r="E761" s="25"/>
      <c r="F761" s="203"/>
      <c r="G761" s="25"/>
      <c r="H761" s="25"/>
      <c r="I761" s="25"/>
      <c r="K761" s="25"/>
      <c r="L761" s="25"/>
      <c r="M761" s="25"/>
      <c r="N761" s="25"/>
      <c r="O761" s="25"/>
      <c r="P761" s="25"/>
    </row>
    <row r="762" spans="1:16" ht="16.5" thickBot="1">
      <c r="A762" s="196"/>
      <c r="B762" s="25"/>
      <c r="C762" s="197"/>
      <c r="D762" s="202"/>
      <c r="E762" s="25"/>
      <c r="F762" s="203"/>
      <c r="G762" s="25"/>
      <c r="H762" s="25"/>
      <c r="I762" s="25"/>
      <c r="K762" s="25"/>
      <c r="L762" s="25"/>
      <c r="M762" s="25"/>
      <c r="N762" s="25"/>
      <c r="O762" s="25"/>
      <c r="P762" s="25"/>
    </row>
    <row r="763" spans="1:16" ht="16.5" thickBot="1">
      <c r="A763" s="196"/>
      <c r="B763" s="25"/>
      <c r="C763" s="197"/>
      <c r="D763" s="202"/>
      <c r="E763" s="25"/>
      <c r="F763" s="203"/>
      <c r="G763" s="25"/>
      <c r="H763" s="25"/>
      <c r="I763" s="25"/>
      <c r="K763" s="25"/>
      <c r="L763" s="25"/>
      <c r="M763" s="25"/>
      <c r="N763" s="25"/>
      <c r="O763" s="25"/>
      <c r="P763" s="25"/>
    </row>
    <row r="764" spans="1:16" ht="16.5" thickBot="1">
      <c r="A764" s="196"/>
      <c r="B764" s="25"/>
      <c r="C764" s="197"/>
      <c r="D764" s="202"/>
      <c r="E764" s="25"/>
      <c r="F764" s="203"/>
      <c r="G764" s="25"/>
      <c r="H764" s="25"/>
      <c r="I764" s="25"/>
      <c r="K764" s="25"/>
      <c r="L764" s="25"/>
      <c r="M764" s="25"/>
      <c r="N764" s="25"/>
      <c r="O764" s="25"/>
      <c r="P764" s="25"/>
    </row>
    <row r="765" spans="1:16" ht="16.5" thickBot="1">
      <c r="A765" s="196"/>
      <c r="B765" s="25"/>
      <c r="C765" s="197"/>
      <c r="D765" s="202"/>
      <c r="E765" s="25"/>
      <c r="F765" s="203"/>
      <c r="G765" s="25"/>
      <c r="H765" s="25"/>
      <c r="I765" s="25"/>
      <c r="K765" s="25"/>
      <c r="L765" s="25"/>
      <c r="M765" s="25"/>
      <c r="N765" s="25"/>
      <c r="O765" s="25"/>
      <c r="P765" s="25"/>
    </row>
    <row r="766" spans="1:16" ht="16.5" thickBot="1">
      <c r="A766" s="196"/>
      <c r="B766" s="25"/>
      <c r="C766" s="197"/>
      <c r="D766" s="202"/>
      <c r="E766" s="25"/>
      <c r="F766" s="203"/>
      <c r="G766" s="25"/>
      <c r="H766" s="25"/>
      <c r="I766" s="25"/>
      <c r="K766" s="25"/>
      <c r="L766" s="25"/>
      <c r="M766" s="25"/>
      <c r="N766" s="25"/>
      <c r="O766" s="25"/>
      <c r="P766" s="25"/>
    </row>
    <row r="767" spans="1:16" ht="16.5" thickBot="1">
      <c r="A767" s="196"/>
      <c r="B767" s="25"/>
      <c r="C767" s="197"/>
      <c r="D767" s="202"/>
      <c r="E767" s="25"/>
      <c r="F767" s="203"/>
      <c r="G767" s="25"/>
      <c r="H767" s="25"/>
      <c r="I767" s="25"/>
      <c r="K767" s="25"/>
      <c r="L767" s="25"/>
      <c r="M767" s="25"/>
      <c r="N767" s="25"/>
      <c r="O767" s="25"/>
      <c r="P767" s="25"/>
    </row>
    <row r="768" spans="1:16" ht="16.5" thickBot="1">
      <c r="A768" s="196"/>
      <c r="B768" s="25"/>
      <c r="C768" s="197"/>
      <c r="D768" s="202"/>
      <c r="E768" s="25"/>
      <c r="F768" s="203"/>
      <c r="G768" s="25"/>
      <c r="H768" s="25"/>
      <c r="I768" s="25"/>
      <c r="K768" s="25"/>
      <c r="L768" s="25"/>
      <c r="M768" s="25"/>
      <c r="N768" s="25"/>
      <c r="O768" s="25"/>
      <c r="P768" s="25"/>
    </row>
    <row r="769" spans="1:16" ht="16.5" thickBot="1">
      <c r="A769" s="196"/>
      <c r="B769" s="25"/>
      <c r="C769" s="197"/>
      <c r="D769" s="202"/>
      <c r="E769" s="25"/>
      <c r="F769" s="203"/>
      <c r="G769" s="25"/>
      <c r="H769" s="25"/>
      <c r="I769" s="25"/>
      <c r="K769" s="25"/>
      <c r="L769" s="25"/>
      <c r="M769" s="25"/>
      <c r="N769" s="25"/>
      <c r="O769" s="25"/>
      <c r="P769" s="25"/>
    </row>
    <row r="770" spans="1:16" ht="16.5" thickBot="1">
      <c r="A770" s="196"/>
      <c r="B770" s="25"/>
      <c r="C770" s="197"/>
      <c r="D770" s="202"/>
      <c r="E770" s="25"/>
      <c r="F770" s="203"/>
      <c r="G770" s="25"/>
      <c r="H770" s="25"/>
      <c r="I770" s="25"/>
      <c r="K770" s="25"/>
      <c r="L770" s="25"/>
      <c r="M770" s="25"/>
      <c r="N770" s="25"/>
      <c r="O770" s="25"/>
      <c r="P770" s="25"/>
    </row>
    <row r="771" spans="1:16" ht="16.5" thickBot="1">
      <c r="A771" s="196"/>
      <c r="B771" s="25"/>
      <c r="C771" s="197"/>
      <c r="D771" s="202"/>
      <c r="E771" s="25"/>
      <c r="F771" s="203"/>
      <c r="G771" s="25"/>
      <c r="H771" s="25"/>
      <c r="I771" s="25"/>
      <c r="K771" s="25"/>
      <c r="L771" s="25"/>
      <c r="M771" s="25"/>
      <c r="N771" s="25"/>
      <c r="O771" s="25"/>
      <c r="P771" s="25"/>
    </row>
    <row r="772" spans="1:16" ht="16.5" thickBot="1">
      <c r="A772" s="196"/>
      <c r="B772" s="25"/>
      <c r="C772" s="197"/>
      <c r="D772" s="202"/>
      <c r="E772" s="25"/>
      <c r="F772" s="203"/>
      <c r="G772" s="25"/>
      <c r="H772" s="25"/>
      <c r="I772" s="25"/>
      <c r="K772" s="25"/>
      <c r="L772" s="25"/>
      <c r="M772" s="25"/>
      <c r="N772" s="25"/>
      <c r="O772" s="25"/>
      <c r="P772" s="25"/>
    </row>
    <row r="773" spans="1:16" ht="16.5" thickBot="1">
      <c r="A773" s="196"/>
      <c r="B773" s="25"/>
      <c r="C773" s="197"/>
      <c r="D773" s="202"/>
      <c r="E773" s="25"/>
      <c r="F773" s="203"/>
      <c r="G773" s="25"/>
      <c r="H773" s="25"/>
      <c r="I773" s="25"/>
      <c r="K773" s="25"/>
      <c r="L773" s="25"/>
      <c r="M773" s="25"/>
      <c r="N773" s="25"/>
      <c r="O773" s="25"/>
      <c r="P773" s="25"/>
    </row>
    <row r="774" spans="1:16" ht="16.5" thickBot="1">
      <c r="A774" s="196"/>
      <c r="B774" s="25"/>
      <c r="C774" s="197"/>
      <c r="D774" s="202"/>
      <c r="E774" s="25"/>
      <c r="F774" s="203"/>
      <c r="G774" s="25"/>
      <c r="H774" s="25"/>
      <c r="I774" s="25"/>
      <c r="K774" s="25"/>
      <c r="L774" s="25"/>
      <c r="M774" s="25"/>
      <c r="N774" s="25"/>
      <c r="O774" s="25"/>
      <c r="P774" s="25"/>
    </row>
    <row r="775" spans="1:16" ht="16.5" thickBot="1">
      <c r="A775" s="196"/>
      <c r="B775" s="25"/>
      <c r="C775" s="197"/>
      <c r="D775" s="202"/>
      <c r="E775" s="25"/>
      <c r="F775" s="203"/>
      <c r="G775" s="25"/>
      <c r="H775" s="25"/>
      <c r="I775" s="25"/>
      <c r="K775" s="25"/>
      <c r="L775" s="25"/>
      <c r="M775" s="25"/>
      <c r="N775" s="25"/>
      <c r="O775" s="25"/>
      <c r="P775" s="25"/>
    </row>
    <row r="776" spans="1:16" ht="16.5" thickBot="1">
      <c r="A776" s="196"/>
      <c r="B776" s="25"/>
      <c r="C776" s="197"/>
      <c r="D776" s="202"/>
      <c r="E776" s="25"/>
      <c r="F776" s="203"/>
      <c r="G776" s="25"/>
      <c r="H776" s="25"/>
      <c r="I776" s="25"/>
      <c r="K776" s="25"/>
      <c r="L776" s="25"/>
      <c r="M776" s="25"/>
      <c r="N776" s="25"/>
      <c r="O776" s="25"/>
      <c r="P776" s="25"/>
    </row>
    <row r="777" spans="1:16" ht="16.5" thickBot="1">
      <c r="A777" s="196"/>
      <c r="B777" s="25"/>
      <c r="C777" s="197"/>
      <c r="D777" s="202"/>
      <c r="E777" s="25"/>
      <c r="F777" s="203"/>
      <c r="G777" s="25"/>
      <c r="H777" s="25"/>
      <c r="I777" s="25"/>
      <c r="K777" s="25"/>
      <c r="L777" s="25"/>
      <c r="M777" s="25"/>
      <c r="N777" s="25"/>
      <c r="O777" s="25"/>
      <c r="P777" s="25"/>
    </row>
    <row r="778" spans="1:16" ht="16.5" thickBot="1">
      <c r="A778" s="196"/>
      <c r="B778" s="25"/>
      <c r="C778" s="197"/>
      <c r="D778" s="202"/>
      <c r="E778" s="25"/>
      <c r="F778" s="203"/>
      <c r="G778" s="25"/>
      <c r="H778" s="25"/>
      <c r="I778" s="25"/>
      <c r="K778" s="25"/>
      <c r="L778" s="25"/>
      <c r="M778" s="25"/>
      <c r="N778" s="25"/>
      <c r="O778" s="25"/>
      <c r="P778" s="25"/>
    </row>
    <row r="779" spans="1:16" ht="16.5" thickBot="1">
      <c r="A779" s="196"/>
      <c r="B779" s="25"/>
      <c r="C779" s="197"/>
      <c r="D779" s="202"/>
      <c r="E779" s="25"/>
      <c r="F779" s="203"/>
      <c r="G779" s="25"/>
      <c r="H779" s="25"/>
      <c r="I779" s="25"/>
      <c r="K779" s="25"/>
      <c r="L779" s="25"/>
      <c r="M779" s="25"/>
      <c r="N779" s="25"/>
      <c r="O779" s="25"/>
      <c r="P779" s="25"/>
    </row>
    <row r="780" spans="1:16" ht="16.5" thickBot="1">
      <c r="A780" s="196"/>
      <c r="B780" s="25"/>
      <c r="C780" s="197"/>
      <c r="D780" s="202"/>
      <c r="E780" s="25"/>
      <c r="F780" s="203"/>
      <c r="G780" s="25"/>
      <c r="H780" s="25"/>
      <c r="I780" s="25"/>
      <c r="K780" s="25"/>
      <c r="L780" s="25"/>
      <c r="M780" s="25"/>
      <c r="N780" s="25"/>
      <c r="O780" s="25"/>
      <c r="P780" s="25"/>
    </row>
    <row r="781" spans="1:16" ht="16.5" thickBot="1">
      <c r="A781" s="196"/>
      <c r="B781" s="25"/>
      <c r="C781" s="197"/>
      <c r="D781" s="202"/>
      <c r="E781" s="25"/>
      <c r="F781" s="203"/>
      <c r="G781" s="25"/>
      <c r="H781" s="25"/>
      <c r="I781" s="25"/>
      <c r="K781" s="25"/>
      <c r="L781" s="25"/>
      <c r="M781" s="25"/>
      <c r="N781" s="25"/>
      <c r="O781" s="25"/>
      <c r="P781" s="25"/>
    </row>
    <row r="782" spans="1:16" ht="16.5" thickBot="1">
      <c r="A782" s="196"/>
      <c r="B782" s="25"/>
      <c r="C782" s="197"/>
      <c r="D782" s="202"/>
      <c r="E782" s="25"/>
      <c r="F782" s="203"/>
      <c r="G782" s="25"/>
      <c r="H782" s="25"/>
      <c r="I782" s="25"/>
      <c r="K782" s="25"/>
      <c r="L782" s="25"/>
      <c r="M782" s="25"/>
      <c r="N782" s="25"/>
      <c r="O782" s="25"/>
      <c r="P782" s="25"/>
    </row>
    <row r="783" spans="1:16" ht="16.5" thickBot="1">
      <c r="A783" s="196"/>
      <c r="B783" s="25"/>
      <c r="C783" s="197"/>
      <c r="D783" s="202"/>
      <c r="E783" s="25"/>
      <c r="F783" s="203"/>
      <c r="G783" s="25"/>
      <c r="H783" s="25"/>
      <c r="I783" s="25"/>
      <c r="K783" s="25"/>
      <c r="L783" s="25"/>
      <c r="M783" s="25"/>
      <c r="N783" s="25"/>
      <c r="O783" s="25"/>
      <c r="P783" s="25"/>
    </row>
    <row r="784" spans="1:16" ht="16.5" thickBot="1">
      <c r="A784" s="196"/>
      <c r="B784" s="25"/>
      <c r="C784" s="197"/>
      <c r="D784" s="202"/>
      <c r="E784" s="25"/>
      <c r="F784" s="203"/>
      <c r="G784" s="25"/>
      <c r="H784" s="25"/>
      <c r="I784" s="25"/>
      <c r="K784" s="25"/>
      <c r="L784" s="25"/>
      <c r="M784" s="25"/>
      <c r="N784" s="25"/>
      <c r="O784" s="25"/>
      <c r="P784" s="25"/>
    </row>
    <row r="785" spans="1:16" ht="16.5" thickBot="1">
      <c r="A785" s="196"/>
      <c r="B785" s="25"/>
      <c r="C785" s="197"/>
      <c r="D785" s="202"/>
      <c r="E785" s="25"/>
      <c r="F785" s="203"/>
      <c r="G785" s="25"/>
      <c r="H785" s="25"/>
      <c r="I785" s="25"/>
      <c r="K785" s="25"/>
      <c r="L785" s="25"/>
      <c r="M785" s="25"/>
      <c r="N785" s="25"/>
      <c r="O785" s="25"/>
      <c r="P785" s="25"/>
    </row>
    <row r="786" spans="1:16" ht="16.5" thickBot="1">
      <c r="A786" s="196"/>
      <c r="B786" s="25"/>
      <c r="C786" s="197"/>
      <c r="D786" s="202"/>
      <c r="E786" s="25"/>
      <c r="F786" s="203"/>
      <c r="G786" s="25"/>
      <c r="H786" s="25"/>
      <c r="I786" s="25"/>
      <c r="K786" s="25"/>
      <c r="L786" s="25"/>
      <c r="M786" s="25"/>
      <c r="N786" s="25"/>
      <c r="O786" s="25"/>
      <c r="P786" s="25"/>
    </row>
    <row r="787" spans="1:16" ht="16.5" thickBot="1">
      <c r="A787" s="196"/>
      <c r="B787" s="25"/>
      <c r="C787" s="197"/>
      <c r="D787" s="202"/>
      <c r="E787" s="25"/>
      <c r="F787" s="203"/>
      <c r="G787" s="25"/>
      <c r="H787" s="25"/>
      <c r="I787" s="25"/>
      <c r="K787" s="25"/>
      <c r="L787" s="25"/>
      <c r="M787" s="25"/>
      <c r="N787" s="25"/>
      <c r="O787" s="25"/>
      <c r="P787" s="25"/>
    </row>
    <row r="788" spans="1:16" ht="16.5" thickBot="1">
      <c r="A788" s="196"/>
      <c r="B788" s="25"/>
      <c r="C788" s="197"/>
      <c r="D788" s="202"/>
      <c r="E788" s="25"/>
      <c r="F788" s="203"/>
      <c r="G788" s="25"/>
      <c r="H788" s="25"/>
      <c r="I788" s="25"/>
      <c r="K788" s="25"/>
      <c r="L788" s="25"/>
      <c r="M788" s="25"/>
      <c r="N788" s="25"/>
      <c r="O788" s="25"/>
      <c r="P788" s="25"/>
    </row>
    <row r="789" spans="1:16" ht="16.5" thickBot="1">
      <c r="A789" s="196"/>
      <c r="B789" s="25"/>
      <c r="C789" s="197"/>
      <c r="D789" s="202"/>
      <c r="E789" s="25"/>
      <c r="F789" s="203"/>
      <c r="G789" s="25"/>
      <c r="H789" s="25"/>
      <c r="I789" s="25"/>
      <c r="K789" s="25"/>
      <c r="L789" s="25"/>
      <c r="M789" s="25"/>
      <c r="N789" s="25"/>
      <c r="O789" s="25"/>
      <c r="P789" s="25"/>
    </row>
    <row r="790" spans="1:16" ht="16.5" thickBot="1">
      <c r="A790" s="196"/>
      <c r="B790" s="25"/>
      <c r="C790" s="197"/>
      <c r="D790" s="202"/>
      <c r="E790" s="25"/>
      <c r="F790" s="203"/>
      <c r="G790" s="25"/>
      <c r="H790" s="25"/>
      <c r="I790" s="25"/>
      <c r="K790" s="25"/>
      <c r="L790" s="25"/>
      <c r="M790" s="25"/>
      <c r="N790" s="25"/>
      <c r="O790" s="25"/>
      <c r="P790" s="25"/>
    </row>
    <row r="791" spans="1:16" ht="16.5" thickBot="1">
      <c r="A791" s="196"/>
      <c r="B791" s="25"/>
      <c r="C791" s="197"/>
      <c r="D791" s="202"/>
      <c r="E791" s="25"/>
      <c r="F791" s="203"/>
      <c r="G791" s="25"/>
      <c r="H791" s="25"/>
      <c r="I791" s="25"/>
      <c r="K791" s="25"/>
      <c r="L791" s="25"/>
      <c r="M791" s="25"/>
      <c r="N791" s="25"/>
      <c r="O791" s="25"/>
      <c r="P791" s="25"/>
    </row>
    <row r="792" spans="1:16" ht="16.5" thickBot="1">
      <c r="A792" s="196"/>
      <c r="B792" s="25"/>
      <c r="C792" s="197"/>
      <c r="D792" s="202"/>
      <c r="E792" s="25"/>
      <c r="F792" s="203"/>
      <c r="G792" s="25"/>
      <c r="H792" s="25"/>
      <c r="I792" s="25"/>
      <c r="K792" s="25"/>
      <c r="L792" s="25"/>
      <c r="M792" s="25"/>
      <c r="N792" s="25"/>
      <c r="O792" s="25"/>
      <c r="P792" s="25"/>
    </row>
    <row r="793" spans="1:16" ht="16.5" thickBot="1">
      <c r="A793" s="196"/>
      <c r="B793" s="25"/>
      <c r="C793" s="197"/>
      <c r="D793" s="202"/>
      <c r="E793" s="25"/>
      <c r="F793" s="203"/>
      <c r="G793" s="25"/>
      <c r="H793" s="25"/>
      <c r="I793" s="25"/>
      <c r="K793" s="25"/>
      <c r="L793" s="25"/>
      <c r="M793" s="25"/>
      <c r="N793" s="25"/>
      <c r="O793" s="25"/>
      <c r="P793" s="25"/>
    </row>
    <row r="794" spans="1:16" ht="16.5" thickBot="1">
      <c r="A794" s="196"/>
      <c r="B794" s="25"/>
      <c r="C794" s="197"/>
      <c r="D794" s="202"/>
      <c r="E794" s="25"/>
      <c r="F794" s="203"/>
      <c r="G794" s="25"/>
      <c r="H794" s="25"/>
      <c r="I794" s="25"/>
      <c r="K794" s="25"/>
      <c r="L794" s="25"/>
      <c r="M794" s="25"/>
      <c r="N794" s="25"/>
      <c r="O794" s="25"/>
      <c r="P794" s="25"/>
    </row>
    <row r="795" spans="1:16" ht="16.5" thickBot="1">
      <c r="A795" s="196"/>
      <c r="B795" s="25"/>
      <c r="C795" s="197"/>
      <c r="D795" s="202"/>
      <c r="E795" s="25"/>
      <c r="F795" s="203"/>
      <c r="G795" s="25"/>
      <c r="H795" s="25"/>
      <c r="I795" s="25"/>
      <c r="K795" s="25"/>
      <c r="L795" s="25"/>
      <c r="M795" s="25"/>
      <c r="N795" s="25"/>
      <c r="O795" s="25"/>
      <c r="P795" s="25"/>
    </row>
    <row r="796" spans="1:16" ht="16.5" thickBot="1">
      <c r="A796" s="196"/>
      <c r="B796" s="25"/>
      <c r="C796" s="197"/>
      <c r="D796" s="202"/>
      <c r="E796" s="25"/>
      <c r="F796" s="203"/>
      <c r="G796" s="25"/>
      <c r="H796" s="25"/>
      <c r="I796" s="25"/>
      <c r="K796" s="25"/>
      <c r="L796" s="25"/>
      <c r="M796" s="25"/>
      <c r="N796" s="25"/>
      <c r="O796" s="25"/>
      <c r="P796" s="25"/>
    </row>
    <row r="797" spans="1:16" ht="16.5" thickBot="1">
      <c r="A797" s="196"/>
      <c r="B797" s="25"/>
      <c r="C797" s="197"/>
      <c r="D797" s="202"/>
      <c r="E797" s="25"/>
      <c r="F797" s="203"/>
      <c r="G797" s="25"/>
      <c r="H797" s="25"/>
      <c r="I797" s="25"/>
      <c r="K797" s="25"/>
      <c r="L797" s="25"/>
      <c r="M797" s="25"/>
      <c r="N797" s="25"/>
      <c r="O797" s="25"/>
      <c r="P797" s="25"/>
    </row>
    <row r="798" spans="1:16" ht="16.5" thickBot="1">
      <c r="A798" s="196"/>
      <c r="B798" s="25"/>
      <c r="C798" s="197"/>
      <c r="D798" s="202"/>
      <c r="E798" s="25"/>
      <c r="F798" s="203"/>
      <c r="G798" s="25"/>
      <c r="H798" s="25"/>
      <c r="I798" s="25"/>
      <c r="K798" s="25"/>
      <c r="L798" s="25"/>
      <c r="M798" s="25"/>
      <c r="N798" s="25"/>
      <c r="O798" s="25"/>
      <c r="P798" s="25"/>
    </row>
    <row r="799" spans="1:16" ht="16.5" thickBot="1">
      <c r="A799" s="196"/>
      <c r="B799" s="25"/>
      <c r="C799" s="197"/>
      <c r="D799" s="202"/>
      <c r="E799" s="25"/>
      <c r="F799" s="203"/>
      <c r="G799" s="25"/>
      <c r="H799" s="25"/>
      <c r="I799" s="25"/>
      <c r="K799" s="25"/>
      <c r="L799" s="25"/>
      <c r="M799" s="25"/>
      <c r="N799" s="25"/>
      <c r="O799" s="25"/>
      <c r="P799" s="25"/>
    </row>
    <row r="800" spans="1:16" ht="16.5" thickBot="1">
      <c r="A800" s="196"/>
      <c r="B800" s="25"/>
      <c r="C800" s="197"/>
      <c r="D800" s="202"/>
      <c r="E800" s="25"/>
      <c r="F800" s="203"/>
      <c r="G800" s="25"/>
      <c r="H800" s="25"/>
      <c r="I800" s="25"/>
      <c r="K800" s="25"/>
      <c r="L800" s="25"/>
      <c r="M800" s="25"/>
      <c r="N800" s="25"/>
      <c r="O800" s="25"/>
      <c r="P800" s="25"/>
    </row>
    <row r="801" spans="1:16" ht="16.5" thickBot="1">
      <c r="A801" s="196"/>
      <c r="B801" s="25"/>
      <c r="C801" s="197"/>
      <c r="D801" s="202"/>
      <c r="E801" s="25"/>
      <c r="F801" s="203"/>
      <c r="G801" s="25"/>
      <c r="H801" s="25"/>
      <c r="I801" s="25"/>
      <c r="K801" s="25"/>
      <c r="L801" s="25"/>
      <c r="M801" s="25"/>
      <c r="N801" s="25"/>
      <c r="O801" s="25"/>
      <c r="P801" s="25"/>
    </row>
    <row r="802" spans="1:16" ht="16.5" thickBot="1">
      <c r="A802" s="196"/>
      <c r="B802" s="25"/>
      <c r="C802" s="197"/>
      <c r="D802" s="202"/>
      <c r="E802" s="25"/>
      <c r="F802" s="203"/>
      <c r="G802" s="25"/>
      <c r="H802" s="25"/>
      <c r="I802" s="25"/>
      <c r="K802" s="25"/>
      <c r="L802" s="25"/>
      <c r="M802" s="25"/>
      <c r="N802" s="25"/>
      <c r="O802" s="25"/>
      <c r="P802" s="25"/>
    </row>
    <row r="803" spans="1:16" ht="16.5" thickBot="1">
      <c r="A803" s="196"/>
      <c r="B803" s="25"/>
      <c r="C803" s="197"/>
      <c r="D803" s="202"/>
      <c r="E803" s="25"/>
      <c r="F803" s="203"/>
      <c r="G803" s="25"/>
      <c r="H803" s="25"/>
      <c r="I803" s="25"/>
      <c r="K803" s="25"/>
      <c r="L803" s="25"/>
      <c r="M803" s="25"/>
      <c r="N803" s="25"/>
      <c r="O803" s="25"/>
      <c r="P803" s="25"/>
    </row>
    <row r="804" spans="1:16" ht="16.5" thickBot="1">
      <c r="A804" s="196"/>
      <c r="B804" s="25"/>
      <c r="C804" s="197"/>
      <c r="D804" s="202"/>
      <c r="E804" s="25"/>
      <c r="F804" s="203"/>
      <c r="G804" s="25"/>
      <c r="H804" s="25"/>
      <c r="I804" s="25"/>
      <c r="K804" s="25"/>
      <c r="L804" s="25"/>
      <c r="M804" s="25"/>
      <c r="N804" s="25"/>
      <c r="O804" s="25"/>
      <c r="P804" s="25"/>
    </row>
    <row r="805" spans="1:16" ht="16.5" thickBot="1">
      <c r="A805" s="196"/>
      <c r="B805" s="25"/>
      <c r="C805" s="197"/>
      <c r="D805" s="202"/>
      <c r="E805" s="25"/>
      <c r="F805" s="203"/>
      <c r="G805" s="25"/>
      <c r="H805" s="25"/>
      <c r="I805" s="25"/>
      <c r="K805" s="25"/>
      <c r="L805" s="25"/>
      <c r="M805" s="25"/>
      <c r="N805" s="25"/>
      <c r="O805" s="25"/>
      <c r="P805" s="25"/>
    </row>
    <row r="806" spans="1:16" ht="16.5" thickBot="1">
      <c r="A806" s="196"/>
      <c r="B806" s="25"/>
      <c r="C806" s="197"/>
      <c r="D806" s="202"/>
      <c r="E806" s="25"/>
      <c r="F806" s="203"/>
      <c r="G806" s="25"/>
      <c r="H806" s="25"/>
      <c r="I806" s="25"/>
      <c r="K806" s="25"/>
      <c r="L806" s="25"/>
      <c r="M806" s="25"/>
      <c r="N806" s="25"/>
      <c r="O806" s="25"/>
      <c r="P806" s="25"/>
    </row>
    <row r="807" spans="1:16" ht="16.5" thickBot="1">
      <c r="A807" s="196"/>
      <c r="B807" s="25"/>
      <c r="C807" s="197"/>
      <c r="D807" s="202"/>
      <c r="E807" s="25"/>
      <c r="F807" s="203"/>
      <c r="G807" s="25"/>
      <c r="H807" s="25"/>
      <c r="I807" s="25"/>
      <c r="K807" s="25"/>
      <c r="L807" s="25"/>
      <c r="M807" s="25"/>
      <c r="N807" s="25"/>
      <c r="O807" s="25"/>
      <c r="P807" s="25"/>
    </row>
    <row r="808" spans="1:16" ht="16.5" thickBot="1">
      <c r="A808" s="196"/>
      <c r="B808" s="25"/>
      <c r="C808" s="197"/>
      <c r="D808" s="202"/>
      <c r="E808" s="25"/>
      <c r="F808" s="203"/>
      <c r="G808" s="25"/>
      <c r="H808" s="25"/>
      <c r="I808" s="25"/>
      <c r="K808" s="25"/>
      <c r="L808" s="25"/>
      <c r="M808" s="25"/>
      <c r="N808" s="25"/>
      <c r="O808" s="25"/>
      <c r="P808" s="25"/>
    </row>
    <row r="809" spans="1:16" ht="16.5" thickBot="1">
      <c r="A809" s="196"/>
      <c r="B809" s="25"/>
      <c r="C809" s="197"/>
      <c r="D809" s="202"/>
      <c r="E809" s="25"/>
      <c r="F809" s="203"/>
      <c r="G809" s="25"/>
      <c r="H809" s="25"/>
      <c r="I809" s="25"/>
      <c r="K809" s="25"/>
      <c r="L809" s="25"/>
      <c r="M809" s="25"/>
      <c r="N809" s="25"/>
      <c r="O809" s="25"/>
      <c r="P809" s="25"/>
    </row>
    <row r="810" spans="1:16" ht="16.5" thickBot="1">
      <c r="A810" s="196"/>
      <c r="B810" s="25"/>
      <c r="C810" s="197"/>
      <c r="D810" s="202"/>
      <c r="E810" s="25"/>
      <c r="F810" s="203"/>
      <c r="G810" s="25"/>
      <c r="H810" s="25"/>
      <c r="I810" s="25"/>
      <c r="K810" s="25"/>
      <c r="L810" s="25"/>
      <c r="M810" s="25"/>
      <c r="N810" s="25"/>
      <c r="O810" s="25"/>
      <c r="P810" s="25"/>
    </row>
    <row r="811" spans="1:16" ht="16.5" thickBot="1">
      <c r="A811" s="196"/>
      <c r="B811" s="25"/>
      <c r="C811" s="197"/>
      <c r="D811" s="202"/>
      <c r="E811" s="25"/>
      <c r="F811" s="203"/>
      <c r="G811" s="25"/>
      <c r="H811" s="25"/>
      <c r="I811" s="25"/>
      <c r="K811" s="25"/>
      <c r="L811" s="25"/>
      <c r="M811" s="25"/>
      <c r="N811" s="25"/>
      <c r="O811" s="25"/>
      <c r="P811" s="25"/>
    </row>
    <row r="812" spans="1:16" ht="16.5" thickBot="1">
      <c r="A812" s="196"/>
      <c r="B812" s="25"/>
      <c r="C812" s="197"/>
      <c r="D812" s="202"/>
      <c r="E812" s="25"/>
      <c r="F812" s="203"/>
      <c r="G812" s="25"/>
      <c r="H812" s="25"/>
      <c r="I812" s="25"/>
      <c r="K812" s="25"/>
      <c r="L812" s="25"/>
      <c r="M812" s="25"/>
      <c r="N812" s="25"/>
      <c r="O812" s="25"/>
      <c r="P812" s="25"/>
    </row>
    <row r="813" spans="1:16" ht="16.5" thickBot="1">
      <c r="A813" s="196"/>
      <c r="B813" s="25"/>
      <c r="C813" s="197"/>
      <c r="D813" s="202"/>
      <c r="E813" s="25"/>
      <c r="F813" s="203"/>
      <c r="G813" s="25"/>
      <c r="H813" s="25"/>
      <c r="I813" s="25"/>
      <c r="K813" s="25"/>
      <c r="L813" s="25"/>
      <c r="M813" s="25"/>
      <c r="N813" s="25"/>
      <c r="O813" s="25"/>
      <c r="P813" s="25"/>
    </row>
    <row r="814" spans="1:16" ht="16.5" thickBot="1">
      <c r="A814" s="196"/>
      <c r="B814" s="25"/>
      <c r="C814" s="197"/>
      <c r="D814" s="202"/>
      <c r="E814" s="25"/>
      <c r="F814" s="203"/>
      <c r="G814" s="25"/>
      <c r="H814" s="25"/>
      <c r="I814" s="25"/>
      <c r="K814" s="25"/>
      <c r="L814" s="25"/>
      <c r="M814" s="25"/>
      <c r="N814" s="25"/>
      <c r="O814" s="25"/>
      <c r="P814" s="25"/>
    </row>
    <row r="815" spans="1:16" ht="16.5" thickBot="1">
      <c r="A815" s="196"/>
      <c r="B815" s="25"/>
      <c r="C815" s="197"/>
      <c r="D815" s="202"/>
      <c r="E815" s="25"/>
      <c r="F815" s="203"/>
      <c r="G815" s="25"/>
      <c r="H815" s="25"/>
      <c r="I815" s="25"/>
      <c r="K815" s="25"/>
      <c r="L815" s="25"/>
      <c r="M815" s="25"/>
      <c r="N815" s="25"/>
      <c r="O815" s="25"/>
      <c r="P815" s="25"/>
    </row>
    <row r="816" spans="1:16" ht="16.5" thickBot="1">
      <c r="A816" s="196"/>
      <c r="B816" s="25"/>
      <c r="C816" s="197"/>
      <c r="D816" s="202"/>
      <c r="E816" s="25"/>
      <c r="F816" s="203"/>
      <c r="G816" s="25"/>
      <c r="H816" s="25"/>
      <c r="I816" s="25"/>
      <c r="K816" s="25"/>
      <c r="L816" s="25"/>
      <c r="M816" s="25"/>
      <c r="N816" s="25"/>
      <c r="O816" s="25"/>
      <c r="P816" s="25"/>
    </row>
    <row r="817" spans="1:16" ht="16.5" thickBot="1">
      <c r="A817" s="196"/>
      <c r="B817" s="25"/>
      <c r="C817" s="197"/>
      <c r="D817" s="202"/>
      <c r="E817" s="25"/>
      <c r="F817" s="203"/>
      <c r="G817" s="25"/>
      <c r="H817" s="25"/>
      <c r="I817" s="25"/>
      <c r="K817" s="25"/>
      <c r="L817" s="25"/>
      <c r="M817" s="25"/>
      <c r="N817" s="25"/>
      <c r="O817" s="25"/>
      <c r="P817" s="25"/>
    </row>
    <row r="818" spans="1:16" ht="16.5" thickBot="1">
      <c r="A818" s="196"/>
      <c r="B818" s="25"/>
      <c r="C818" s="197"/>
      <c r="D818" s="202"/>
      <c r="E818" s="25"/>
      <c r="F818" s="203"/>
      <c r="G818" s="25"/>
      <c r="H818" s="25"/>
      <c r="I818" s="25"/>
      <c r="K818" s="25"/>
      <c r="L818" s="25"/>
      <c r="M818" s="25"/>
      <c r="N818" s="25"/>
      <c r="O818" s="25"/>
      <c r="P818" s="25"/>
    </row>
    <row r="819" spans="1:16" ht="16.5" thickBot="1">
      <c r="A819" s="196"/>
      <c r="B819" s="25"/>
      <c r="C819" s="197"/>
      <c r="D819" s="202"/>
      <c r="E819" s="25"/>
      <c r="F819" s="203"/>
      <c r="G819" s="25"/>
      <c r="H819" s="25"/>
      <c r="I819" s="25"/>
      <c r="K819" s="25"/>
      <c r="L819" s="25"/>
      <c r="M819" s="25"/>
      <c r="N819" s="25"/>
      <c r="O819" s="25"/>
      <c r="P819" s="25"/>
    </row>
    <row r="820" spans="1:16" ht="16.5" thickBot="1">
      <c r="A820" s="196"/>
      <c r="B820" s="25"/>
      <c r="C820" s="197"/>
      <c r="D820" s="202"/>
      <c r="E820" s="25"/>
      <c r="F820" s="203"/>
      <c r="G820" s="25"/>
      <c r="H820" s="25"/>
      <c r="I820" s="25"/>
      <c r="K820" s="25"/>
      <c r="L820" s="25"/>
      <c r="M820" s="25"/>
      <c r="N820" s="25"/>
      <c r="O820" s="25"/>
      <c r="P820" s="25"/>
    </row>
    <row r="821" spans="1:16" ht="16.5" thickBot="1">
      <c r="A821" s="196"/>
      <c r="B821" s="25"/>
      <c r="C821" s="197"/>
      <c r="D821" s="202"/>
      <c r="E821" s="25"/>
      <c r="F821" s="203"/>
      <c r="G821" s="25"/>
      <c r="H821" s="25"/>
      <c r="I821" s="25"/>
      <c r="K821" s="25"/>
      <c r="L821" s="25"/>
      <c r="M821" s="25"/>
      <c r="N821" s="25"/>
      <c r="O821" s="25"/>
      <c r="P821" s="25"/>
    </row>
    <row r="822" spans="1:16" ht="16.5" thickBot="1">
      <c r="A822" s="196"/>
      <c r="B822" s="25"/>
      <c r="C822" s="197"/>
      <c r="D822" s="202"/>
      <c r="E822" s="25"/>
      <c r="F822" s="203"/>
      <c r="G822" s="25"/>
      <c r="H822" s="25"/>
      <c r="I822" s="25"/>
      <c r="K822" s="25"/>
      <c r="L822" s="25"/>
      <c r="M822" s="25"/>
      <c r="N822" s="25"/>
      <c r="O822" s="25"/>
      <c r="P822" s="25"/>
    </row>
    <row r="823" spans="1:16" ht="16.5" thickBot="1">
      <c r="A823" s="196"/>
      <c r="B823" s="25"/>
      <c r="C823" s="197"/>
      <c r="D823" s="202"/>
      <c r="E823" s="25"/>
      <c r="F823" s="203"/>
      <c r="G823" s="25"/>
      <c r="H823" s="25"/>
      <c r="I823" s="25"/>
      <c r="K823" s="25"/>
      <c r="L823" s="25"/>
      <c r="M823" s="25"/>
      <c r="N823" s="25"/>
      <c r="O823" s="25"/>
      <c r="P823" s="25"/>
    </row>
    <row r="824" spans="1:16" ht="16.5" thickBot="1">
      <c r="A824" s="196"/>
      <c r="B824" s="25"/>
      <c r="C824" s="197"/>
      <c r="D824" s="202"/>
      <c r="E824" s="25"/>
      <c r="F824" s="203"/>
      <c r="G824" s="25"/>
      <c r="H824" s="25"/>
      <c r="I824" s="25"/>
      <c r="K824" s="25"/>
      <c r="L824" s="25"/>
      <c r="M824" s="25"/>
      <c r="N824" s="25"/>
      <c r="O824" s="25"/>
      <c r="P824" s="25"/>
    </row>
    <row r="825" spans="1:16" ht="16.5" thickBot="1">
      <c r="A825" s="196"/>
      <c r="B825" s="25"/>
      <c r="C825" s="197"/>
      <c r="D825" s="202"/>
      <c r="E825" s="25"/>
      <c r="F825" s="203"/>
      <c r="G825" s="25"/>
      <c r="H825" s="25"/>
      <c r="I825" s="25"/>
      <c r="K825" s="25"/>
      <c r="L825" s="25"/>
      <c r="M825" s="25"/>
      <c r="N825" s="25"/>
      <c r="O825" s="25"/>
      <c r="P825" s="25"/>
    </row>
    <row r="826" spans="1:16" ht="16.5" thickBot="1">
      <c r="A826" s="196"/>
      <c r="B826" s="25"/>
      <c r="C826" s="197"/>
      <c r="D826" s="202"/>
      <c r="E826" s="25"/>
      <c r="F826" s="203"/>
      <c r="G826" s="25"/>
      <c r="H826" s="25"/>
      <c r="I826" s="25"/>
      <c r="K826" s="25"/>
      <c r="L826" s="25"/>
      <c r="M826" s="25"/>
      <c r="N826" s="25"/>
      <c r="O826" s="25"/>
      <c r="P826" s="25"/>
    </row>
    <row r="827" spans="1:16" ht="16.5" thickBot="1">
      <c r="A827" s="196"/>
      <c r="B827" s="25"/>
      <c r="C827" s="197"/>
      <c r="D827" s="202"/>
      <c r="E827" s="25"/>
      <c r="F827" s="203"/>
      <c r="G827" s="25"/>
      <c r="H827" s="25"/>
      <c r="I827" s="25"/>
      <c r="K827" s="25"/>
      <c r="L827" s="25"/>
      <c r="M827" s="25"/>
      <c r="N827" s="25"/>
      <c r="O827" s="25"/>
      <c r="P827" s="25"/>
    </row>
    <row r="828" spans="1:16" ht="16.5" thickBot="1">
      <c r="A828" s="196"/>
      <c r="B828" s="25"/>
      <c r="C828" s="197"/>
      <c r="D828" s="202"/>
      <c r="E828" s="25"/>
      <c r="F828" s="203"/>
      <c r="G828" s="25"/>
      <c r="H828" s="25"/>
      <c r="I828" s="25"/>
      <c r="K828" s="25"/>
      <c r="L828" s="25"/>
      <c r="M828" s="25"/>
      <c r="N828" s="25"/>
      <c r="O828" s="25"/>
      <c r="P828" s="25"/>
    </row>
    <row r="829" spans="1:16" ht="16.5" thickBot="1">
      <c r="A829" s="196"/>
      <c r="B829" s="25"/>
      <c r="C829" s="197"/>
      <c r="D829" s="202"/>
      <c r="E829" s="25"/>
      <c r="F829" s="203"/>
      <c r="G829" s="25"/>
      <c r="H829" s="25"/>
      <c r="I829" s="25"/>
      <c r="K829" s="25"/>
      <c r="L829" s="25"/>
      <c r="M829" s="25"/>
      <c r="N829" s="25"/>
      <c r="O829" s="25"/>
      <c r="P829" s="25"/>
    </row>
    <row r="830" spans="1:16" ht="16.5" thickBot="1">
      <c r="A830" s="196"/>
      <c r="B830" s="25"/>
      <c r="C830" s="197"/>
      <c r="D830" s="202"/>
      <c r="E830" s="25"/>
      <c r="F830" s="203"/>
      <c r="G830" s="25"/>
      <c r="H830" s="25"/>
      <c r="I830" s="25"/>
      <c r="K830" s="25"/>
      <c r="L830" s="25"/>
      <c r="M830" s="25"/>
      <c r="N830" s="25"/>
      <c r="O830" s="25"/>
      <c r="P830" s="25"/>
    </row>
    <row r="831" spans="1:16" ht="16.5" thickBot="1">
      <c r="A831" s="196"/>
      <c r="B831" s="25"/>
      <c r="C831" s="197"/>
      <c r="D831" s="202"/>
      <c r="E831" s="25"/>
      <c r="F831" s="203"/>
      <c r="G831" s="25"/>
      <c r="H831" s="25"/>
      <c r="I831" s="25"/>
      <c r="K831" s="25"/>
      <c r="L831" s="25"/>
      <c r="M831" s="25"/>
      <c r="N831" s="25"/>
      <c r="O831" s="25"/>
      <c r="P831" s="25"/>
    </row>
    <row r="832" spans="1:16" ht="16.5" thickBot="1">
      <c r="A832" s="196"/>
      <c r="B832" s="25"/>
      <c r="C832" s="197"/>
      <c r="D832" s="202"/>
      <c r="E832" s="25"/>
      <c r="F832" s="203"/>
      <c r="G832" s="25"/>
      <c r="H832" s="25"/>
      <c r="I832" s="25"/>
      <c r="K832" s="25"/>
      <c r="L832" s="25"/>
      <c r="M832" s="25"/>
      <c r="N832" s="25"/>
      <c r="O832" s="25"/>
      <c r="P832" s="25"/>
    </row>
    <row r="833" spans="1:16" ht="16.5" thickBot="1">
      <c r="A833" s="196"/>
      <c r="B833" s="25"/>
      <c r="C833" s="197"/>
      <c r="D833" s="202"/>
      <c r="E833" s="25"/>
      <c r="F833" s="203"/>
      <c r="G833" s="25"/>
      <c r="H833" s="25"/>
      <c r="I833" s="25"/>
      <c r="K833" s="25"/>
      <c r="L833" s="25"/>
      <c r="M833" s="25"/>
      <c r="N833" s="25"/>
      <c r="O833" s="25"/>
      <c r="P833" s="25"/>
    </row>
    <row r="834" spans="1:16" ht="16.5" thickBot="1">
      <c r="A834" s="196"/>
      <c r="B834" s="25"/>
      <c r="C834" s="197"/>
      <c r="D834" s="202"/>
      <c r="E834" s="25"/>
      <c r="F834" s="203"/>
      <c r="G834" s="25"/>
      <c r="H834" s="25"/>
      <c r="I834" s="25"/>
      <c r="K834" s="25"/>
      <c r="L834" s="25"/>
      <c r="M834" s="25"/>
      <c r="N834" s="25"/>
      <c r="O834" s="25"/>
      <c r="P834" s="25"/>
    </row>
    <row r="835" spans="1:16" ht="16.5" thickBot="1">
      <c r="A835" s="196"/>
      <c r="B835" s="25"/>
      <c r="C835" s="197"/>
      <c r="D835" s="202"/>
      <c r="E835" s="25"/>
      <c r="F835" s="203"/>
      <c r="G835" s="25"/>
      <c r="H835" s="25"/>
      <c r="I835" s="25"/>
      <c r="K835" s="25"/>
      <c r="L835" s="25"/>
      <c r="M835" s="25"/>
      <c r="N835" s="25"/>
      <c r="O835" s="25"/>
      <c r="P835" s="25"/>
    </row>
    <row r="836" spans="1:16" ht="16.5" thickBot="1">
      <c r="A836" s="196"/>
      <c r="B836" s="25"/>
      <c r="C836" s="197"/>
      <c r="D836" s="202"/>
      <c r="E836" s="25"/>
      <c r="F836" s="203"/>
      <c r="G836" s="25"/>
      <c r="H836" s="25"/>
      <c r="I836" s="25"/>
      <c r="K836" s="25"/>
      <c r="L836" s="25"/>
      <c r="M836" s="25"/>
      <c r="N836" s="25"/>
      <c r="O836" s="25"/>
      <c r="P836" s="25"/>
    </row>
    <row r="837" spans="1:16" ht="16.5" thickBot="1">
      <c r="A837" s="196"/>
      <c r="B837" s="25"/>
      <c r="C837" s="197"/>
      <c r="D837" s="202"/>
      <c r="E837" s="25"/>
      <c r="F837" s="203"/>
      <c r="G837" s="25"/>
      <c r="H837" s="25"/>
      <c r="I837" s="25"/>
      <c r="K837" s="25"/>
      <c r="L837" s="25"/>
      <c r="M837" s="25"/>
      <c r="N837" s="25"/>
      <c r="O837" s="25"/>
      <c r="P837" s="25"/>
    </row>
    <row r="838" spans="1:16" ht="16.5" thickBot="1">
      <c r="A838" s="196"/>
      <c r="B838" s="25"/>
      <c r="C838" s="197"/>
      <c r="D838" s="202"/>
      <c r="E838" s="25"/>
      <c r="F838" s="203"/>
      <c r="G838" s="25"/>
      <c r="H838" s="25"/>
      <c r="I838" s="25"/>
      <c r="K838" s="25"/>
      <c r="L838" s="25"/>
      <c r="M838" s="25"/>
      <c r="N838" s="25"/>
      <c r="O838" s="25"/>
      <c r="P838" s="25"/>
    </row>
    <row r="839" spans="1:16" ht="16.5" thickBot="1">
      <c r="A839" s="196"/>
      <c r="B839" s="25"/>
      <c r="C839" s="197"/>
      <c r="D839" s="202"/>
      <c r="E839" s="25"/>
      <c r="F839" s="203"/>
      <c r="G839" s="25"/>
      <c r="H839" s="25"/>
      <c r="I839" s="25"/>
      <c r="K839" s="25"/>
      <c r="L839" s="25"/>
      <c r="M839" s="25"/>
      <c r="N839" s="25"/>
      <c r="O839" s="25"/>
      <c r="P839" s="25"/>
    </row>
    <row r="840" spans="1:16" ht="16.5" thickBot="1">
      <c r="A840" s="196"/>
      <c r="B840" s="25"/>
      <c r="C840" s="197"/>
      <c r="D840" s="202"/>
      <c r="E840" s="25"/>
      <c r="F840" s="203"/>
      <c r="G840" s="25"/>
      <c r="H840" s="25"/>
      <c r="I840" s="25"/>
      <c r="K840" s="25"/>
      <c r="L840" s="25"/>
      <c r="M840" s="25"/>
      <c r="N840" s="25"/>
      <c r="O840" s="25"/>
      <c r="P840" s="25"/>
    </row>
    <row r="841" spans="1:16" ht="16.5" thickBot="1">
      <c r="A841" s="196"/>
      <c r="B841" s="25"/>
      <c r="C841" s="197"/>
      <c r="D841" s="202"/>
      <c r="E841" s="25"/>
      <c r="F841" s="203"/>
      <c r="G841" s="25"/>
      <c r="H841" s="25"/>
      <c r="I841" s="25"/>
      <c r="K841" s="25"/>
      <c r="L841" s="25"/>
      <c r="M841" s="25"/>
      <c r="N841" s="25"/>
      <c r="O841" s="25"/>
      <c r="P841" s="25"/>
    </row>
    <row r="842" spans="1:16" ht="16.5" thickBot="1">
      <c r="A842" s="196"/>
      <c r="B842" s="25"/>
      <c r="C842" s="197"/>
      <c r="D842" s="202"/>
      <c r="E842" s="25"/>
      <c r="F842" s="203"/>
      <c r="G842" s="25"/>
      <c r="H842" s="25"/>
      <c r="I842" s="25"/>
      <c r="K842" s="25"/>
      <c r="L842" s="25"/>
      <c r="M842" s="25"/>
      <c r="N842" s="25"/>
      <c r="O842" s="25"/>
      <c r="P842" s="25"/>
    </row>
    <row r="843" spans="1:16" ht="16.5" thickBot="1">
      <c r="A843" s="196"/>
      <c r="B843" s="25"/>
      <c r="C843" s="197"/>
      <c r="D843" s="202"/>
      <c r="E843" s="25"/>
      <c r="F843" s="203"/>
      <c r="G843" s="25"/>
      <c r="H843" s="25"/>
      <c r="I843" s="25"/>
      <c r="K843" s="25"/>
      <c r="L843" s="25"/>
      <c r="M843" s="25"/>
      <c r="N843" s="25"/>
      <c r="O843" s="25"/>
      <c r="P843" s="25"/>
    </row>
    <row r="844" spans="1:16" ht="16.5" thickBot="1">
      <c r="A844" s="196"/>
      <c r="B844" s="25"/>
      <c r="C844" s="197"/>
      <c r="D844" s="202"/>
      <c r="E844" s="25"/>
      <c r="F844" s="203"/>
      <c r="G844" s="25"/>
      <c r="H844" s="25"/>
      <c r="I844" s="25"/>
      <c r="K844" s="25"/>
      <c r="L844" s="25"/>
      <c r="M844" s="25"/>
      <c r="N844" s="25"/>
      <c r="O844" s="25"/>
      <c r="P844" s="25"/>
    </row>
    <row r="845" spans="1:16" ht="16.5" thickBot="1">
      <c r="A845" s="196"/>
      <c r="B845" s="25"/>
      <c r="C845" s="197"/>
      <c r="D845" s="202"/>
      <c r="E845" s="25"/>
      <c r="F845" s="203"/>
      <c r="G845" s="25"/>
      <c r="H845" s="25"/>
      <c r="I845" s="25"/>
      <c r="K845" s="25"/>
      <c r="L845" s="25"/>
      <c r="M845" s="25"/>
      <c r="N845" s="25"/>
      <c r="O845" s="25"/>
      <c r="P845" s="25"/>
    </row>
    <row r="846" spans="1:16" ht="16.5" thickBot="1">
      <c r="A846" s="196"/>
      <c r="B846" s="25"/>
      <c r="C846" s="197"/>
      <c r="D846" s="202"/>
      <c r="E846" s="25"/>
      <c r="F846" s="203"/>
      <c r="G846" s="25"/>
      <c r="H846" s="25"/>
      <c r="I846" s="25"/>
      <c r="K846" s="25"/>
      <c r="L846" s="25"/>
      <c r="M846" s="25"/>
      <c r="N846" s="25"/>
      <c r="O846" s="25"/>
      <c r="P846" s="25"/>
    </row>
    <row r="847" spans="1:16" ht="16.5" thickBot="1">
      <c r="A847" s="196"/>
      <c r="B847" s="25"/>
      <c r="C847" s="197"/>
      <c r="D847" s="202"/>
      <c r="E847" s="25"/>
      <c r="F847" s="203"/>
      <c r="G847" s="25"/>
      <c r="H847" s="25"/>
      <c r="I847" s="25"/>
      <c r="K847" s="25"/>
      <c r="L847" s="25"/>
      <c r="M847" s="25"/>
      <c r="N847" s="25"/>
      <c r="O847" s="25"/>
      <c r="P847" s="25"/>
    </row>
    <row r="848" spans="1:16" ht="16.5" thickBot="1">
      <c r="A848" s="196"/>
      <c r="B848" s="25"/>
      <c r="C848" s="197"/>
      <c r="D848" s="202"/>
      <c r="E848" s="25"/>
      <c r="F848" s="203"/>
      <c r="G848" s="25"/>
      <c r="H848" s="25"/>
      <c r="I848" s="25"/>
      <c r="K848" s="25"/>
      <c r="L848" s="25"/>
      <c r="M848" s="25"/>
      <c r="N848" s="25"/>
      <c r="O848" s="25"/>
      <c r="P848" s="25"/>
    </row>
    <row r="849" spans="1:16" ht="16.5" thickBot="1">
      <c r="A849" s="196"/>
      <c r="B849" s="25"/>
      <c r="C849" s="197"/>
      <c r="D849" s="202"/>
      <c r="E849" s="25"/>
      <c r="F849" s="203"/>
      <c r="G849" s="25"/>
      <c r="H849" s="25"/>
      <c r="I849" s="25"/>
      <c r="K849" s="25"/>
      <c r="L849" s="25"/>
      <c r="M849" s="25"/>
      <c r="N849" s="25"/>
      <c r="O849" s="25"/>
      <c r="P849" s="25"/>
    </row>
    <row r="850" spans="1:16" ht="16.5" thickBot="1">
      <c r="A850" s="196"/>
      <c r="B850" s="25"/>
      <c r="C850" s="197"/>
      <c r="D850" s="202"/>
      <c r="E850" s="25"/>
      <c r="F850" s="203"/>
      <c r="G850" s="25"/>
      <c r="H850" s="25"/>
      <c r="I850" s="25"/>
      <c r="K850" s="25"/>
      <c r="L850" s="25"/>
      <c r="M850" s="25"/>
      <c r="N850" s="25"/>
      <c r="O850" s="25"/>
      <c r="P850" s="25"/>
    </row>
    <row r="851" spans="1:16" ht="16.5" thickBot="1">
      <c r="A851" s="196"/>
      <c r="B851" s="25"/>
      <c r="C851" s="197"/>
      <c r="D851" s="202"/>
      <c r="E851" s="25"/>
      <c r="F851" s="203"/>
      <c r="G851" s="25"/>
      <c r="H851" s="25"/>
      <c r="I851" s="25"/>
      <c r="K851" s="25"/>
      <c r="L851" s="25"/>
      <c r="M851" s="25"/>
      <c r="N851" s="25"/>
      <c r="O851" s="25"/>
      <c r="P851" s="25"/>
    </row>
    <row r="852" spans="1:16" ht="16.5" thickBot="1">
      <c r="A852" s="196"/>
      <c r="B852" s="25"/>
      <c r="C852" s="197"/>
      <c r="D852" s="202"/>
      <c r="E852" s="25"/>
      <c r="F852" s="203"/>
      <c r="G852" s="25"/>
      <c r="H852" s="25"/>
      <c r="I852" s="25"/>
      <c r="K852" s="25"/>
      <c r="L852" s="25"/>
      <c r="M852" s="25"/>
      <c r="N852" s="25"/>
      <c r="O852" s="25"/>
      <c r="P852" s="25"/>
    </row>
    <row r="853" spans="1:16" ht="16.5" thickBot="1">
      <c r="A853" s="196"/>
      <c r="B853" s="25"/>
      <c r="C853" s="197"/>
      <c r="D853" s="202"/>
      <c r="E853" s="25"/>
      <c r="F853" s="203"/>
      <c r="G853" s="25"/>
      <c r="H853" s="25"/>
      <c r="I853" s="25"/>
      <c r="K853" s="25"/>
      <c r="L853" s="25"/>
      <c r="M853" s="25"/>
      <c r="N853" s="25"/>
      <c r="O853" s="25"/>
      <c r="P853" s="25"/>
    </row>
    <row r="854" spans="1:16" ht="16.5" thickBot="1">
      <c r="A854" s="196"/>
      <c r="B854" s="25"/>
      <c r="C854" s="197"/>
      <c r="D854" s="202"/>
      <c r="E854" s="25"/>
      <c r="F854" s="203"/>
      <c r="G854" s="25"/>
      <c r="H854" s="25"/>
      <c r="I854" s="25"/>
      <c r="K854" s="25"/>
      <c r="L854" s="25"/>
      <c r="M854" s="25"/>
      <c r="N854" s="25"/>
      <c r="O854" s="25"/>
      <c r="P854" s="25"/>
    </row>
    <row r="855" spans="1:16" ht="16.5" thickBot="1">
      <c r="A855" s="196"/>
      <c r="B855" s="25"/>
      <c r="C855" s="197"/>
      <c r="D855" s="202"/>
      <c r="E855" s="25"/>
      <c r="F855" s="203"/>
      <c r="G855" s="25"/>
      <c r="H855" s="25"/>
      <c r="I855" s="25"/>
      <c r="K855" s="25"/>
      <c r="L855" s="25"/>
      <c r="M855" s="25"/>
      <c r="N855" s="25"/>
      <c r="O855" s="25"/>
      <c r="P855" s="25"/>
    </row>
    <row r="856" spans="1:16" ht="16.5" thickBot="1">
      <c r="A856" s="196"/>
      <c r="B856" s="25"/>
      <c r="C856" s="197"/>
      <c r="D856" s="202"/>
      <c r="E856" s="25"/>
      <c r="F856" s="203"/>
      <c r="G856" s="25"/>
      <c r="H856" s="25"/>
      <c r="I856" s="25"/>
      <c r="K856" s="25"/>
      <c r="L856" s="25"/>
      <c r="M856" s="25"/>
      <c r="N856" s="25"/>
      <c r="O856" s="25"/>
      <c r="P856" s="25"/>
    </row>
    <row r="857" spans="1:16" ht="16.5" thickBot="1">
      <c r="A857" s="196"/>
      <c r="B857" s="25"/>
      <c r="C857" s="197"/>
      <c r="D857" s="202"/>
      <c r="E857" s="25"/>
      <c r="F857" s="203"/>
      <c r="G857" s="25"/>
      <c r="H857" s="25"/>
      <c r="I857" s="25"/>
      <c r="K857" s="25"/>
      <c r="L857" s="25"/>
      <c r="M857" s="25"/>
      <c r="N857" s="25"/>
      <c r="O857" s="25"/>
      <c r="P857" s="25"/>
    </row>
    <row r="858" spans="1:16" ht="16.5" thickBot="1">
      <c r="A858" s="196"/>
      <c r="B858" s="25"/>
      <c r="C858" s="197"/>
      <c r="D858" s="202"/>
      <c r="E858" s="25"/>
      <c r="F858" s="203"/>
      <c r="G858" s="25"/>
      <c r="H858" s="25"/>
      <c r="I858" s="25"/>
      <c r="K858" s="25"/>
      <c r="L858" s="25"/>
      <c r="M858" s="25"/>
      <c r="N858" s="25"/>
      <c r="O858" s="25"/>
      <c r="P858" s="25"/>
    </row>
    <row r="859" spans="1:16" ht="16.5" thickBot="1">
      <c r="A859" s="196"/>
      <c r="B859" s="25"/>
      <c r="C859" s="197"/>
      <c r="D859" s="202"/>
      <c r="E859" s="25"/>
      <c r="F859" s="203"/>
      <c r="G859" s="25"/>
      <c r="H859" s="25"/>
      <c r="I859" s="25"/>
      <c r="K859" s="25"/>
      <c r="L859" s="25"/>
      <c r="M859" s="25"/>
      <c r="N859" s="25"/>
      <c r="O859" s="25"/>
      <c r="P859" s="25"/>
    </row>
    <row r="860" spans="1:16" ht="16.5" thickBot="1">
      <c r="A860" s="196"/>
      <c r="B860" s="25"/>
      <c r="C860" s="197"/>
      <c r="D860" s="202"/>
      <c r="E860" s="25"/>
      <c r="F860" s="203"/>
      <c r="G860" s="25"/>
      <c r="H860" s="25"/>
      <c r="I860" s="25"/>
      <c r="K860" s="25"/>
      <c r="L860" s="25"/>
      <c r="M860" s="25"/>
      <c r="N860" s="25"/>
      <c r="O860" s="25"/>
      <c r="P860" s="25"/>
    </row>
    <row r="861" spans="1:16" ht="16.5" thickBot="1">
      <c r="A861" s="196"/>
      <c r="B861" s="25"/>
      <c r="C861" s="197"/>
      <c r="D861" s="202"/>
      <c r="E861" s="25"/>
      <c r="F861" s="203"/>
      <c r="G861" s="25"/>
      <c r="H861" s="25"/>
      <c r="I861" s="25"/>
      <c r="K861" s="25"/>
      <c r="L861" s="25"/>
      <c r="M861" s="25"/>
      <c r="N861" s="25"/>
      <c r="O861" s="25"/>
      <c r="P861" s="25"/>
    </row>
    <row r="862" spans="1:16" ht="16.5" thickBot="1">
      <c r="A862" s="196"/>
      <c r="B862" s="25"/>
      <c r="C862" s="197"/>
      <c r="D862" s="202"/>
      <c r="E862" s="25"/>
      <c r="F862" s="203"/>
      <c r="G862" s="25"/>
      <c r="H862" s="25"/>
      <c r="I862" s="25"/>
      <c r="K862" s="25"/>
      <c r="L862" s="25"/>
      <c r="M862" s="25"/>
      <c r="N862" s="25"/>
      <c r="O862" s="25"/>
      <c r="P862" s="25"/>
    </row>
    <row r="863" spans="1:16" ht="16.5" thickBot="1">
      <c r="A863" s="196"/>
      <c r="B863" s="25"/>
      <c r="C863" s="197"/>
      <c r="D863" s="202"/>
      <c r="E863" s="25"/>
      <c r="F863" s="203"/>
      <c r="G863" s="25"/>
      <c r="H863" s="25"/>
      <c r="I863" s="25"/>
      <c r="K863" s="25"/>
      <c r="L863" s="25"/>
      <c r="M863" s="25"/>
      <c r="N863" s="25"/>
      <c r="O863" s="25"/>
      <c r="P863" s="25"/>
    </row>
    <row r="864" spans="1:16" ht="16.5" thickBot="1">
      <c r="A864" s="196"/>
      <c r="B864" s="25"/>
      <c r="C864" s="197"/>
      <c r="D864" s="202"/>
      <c r="E864" s="25"/>
      <c r="F864" s="203"/>
      <c r="G864" s="25"/>
      <c r="H864" s="25"/>
      <c r="I864" s="25"/>
      <c r="K864" s="25"/>
      <c r="L864" s="25"/>
      <c r="M864" s="25"/>
      <c r="N864" s="25"/>
      <c r="O864" s="25"/>
      <c r="P864" s="25"/>
    </row>
    <row r="865" spans="1:16" ht="16.5" thickBot="1">
      <c r="A865" s="196"/>
      <c r="B865" s="25"/>
      <c r="C865" s="197"/>
      <c r="D865" s="202"/>
      <c r="E865" s="25"/>
      <c r="F865" s="203"/>
      <c r="G865" s="25"/>
      <c r="H865" s="25"/>
      <c r="I865" s="25"/>
      <c r="K865" s="25"/>
      <c r="L865" s="25"/>
      <c r="M865" s="25"/>
      <c r="N865" s="25"/>
      <c r="O865" s="25"/>
      <c r="P865" s="25"/>
    </row>
    <row r="866" spans="1:16" ht="16.5" thickBot="1">
      <c r="A866" s="196"/>
      <c r="B866" s="25"/>
      <c r="C866" s="197"/>
      <c r="D866" s="202"/>
      <c r="E866" s="25"/>
      <c r="F866" s="203"/>
      <c r="G866" s="25"/>
      <c r="H866" s="25"/>
      <c r="I866" s="25"/>
      <c r="K866" s="25"/>
      <c r="L866" s="25"/>
      <c r="M866" s="25"/>
      <c r="N866" s="25"/>
      <c r="O866" s="25"/>
      <c r="P866" s="25"/>
    </row>
    <row r="867" spans="1:16" ht="16.5" thickBot="1">
      <c r="A867" s="196"/>
      <c r="B867" s="25"/>
      <c r="C867" s="197"/>
      <c r="D867" s="202"/>
      <c r="E867" s="25"/>
      <c r="F867" s="203"/>
      <c r="G867" s="25"/>
      <c r="H867" s="25"/>
      <c r="I867" s="25"/>
      <c r="K867" s="25"/>
      <c r="L867" s="25"/>
      <c r="M867" s="25"/>
      <c r="N867" s="25"/>
      <c r="O867" s="25"/>
      <c r="P867" s="25"/>
    </row>
    <row r="868" spans="1:16" ht="16.5" thickBot="1">
      <c r="A868" s="196"/>
      <c r="B868" s="25"/>
      <c r="C868" s="197"/>
      <c r="D868" s="202"/>
      <c r="E868" s="25"/>
      <c r="F868" s="203"/>
      <c r="G868" s="25"/>
      <c r="H868" s="25"/>
      <c r="I868" s="25"/>
      <c r="K868" s="25"/>
      <c r="L868" s="25"/>
      <c r="M868" s="25"/>
      <c r="N868" s="25"/>
      <c r="O868" s="25"/>
      <c r="P868" s="25"/>
    </row>
    <row r="869" spans="1:16" ht="16.5" thickBot="1">
      <c r="A869" s="196"/>
      <c r="B869" s="25"/>
      <c r="C869" s="197"/>
      <c r="D869" s="202"/>
      <c r="E869" s="25"/>
      <c r="F869" s="203"/>
      <c r="G869" s="25"/>
      <c r="H869" s="25"/>
      <c r="I869" s="25"/>
      <c r="K869" s="25"/>
      <c r="L869" s="25"/>
      <c r="M869" s="25"/>
      <c r="N869" s="25"/>
      <c r="O869" s="25"/>
      <c r="P869" s="25"/>
    </row>
    <row r="870" spans="1:16" ht="16.5" thickBot="1">
      <c r="A870" s="196"/>
      <c r="B870" s="25"/>
      <c r="C870" s="197"/>
      <c r="D870" s="202"/>
      <c r="E870" s="25"/>
      <c r="F870" s="203"/>
      <c r="G870" s="25"/>
      <c r="H870" s="25"/>
      <c r="I870" s="25"/>
      <c r="K870" s="25"/>
      <c r="L870" s="25"/>
      <c r="M870" s="25"/>
      <c r="N870" s="25"/>
      <c r="O870" s="25"/>
      <c r="P870" s="25"/>
    </row>
    <row r="871" spans="1:16" ht="16.5" thickBot="1">
      <c r="A871" s="196"/>
      <c r="B871" s="25"/>
      <c r="C871" s="197"/>
      <c r="D871" s="202"/>
      <c r="E871" s="25"/>
      <c r="F871" s="203"/>
      <c r="G871" s="25"/>
      <c r="H871" s="25"/>
      <c r="I871" s="25"/>
      <c r="K871" s="25"/>
      <c r="L871" s="25"/>
      <c r="M871" s="25"/>
      <c r="N871" s="25"/>
      <c r="O871" s="25"/>
      <c r="P871" s="25"/>
    </row>
    <row r="872" spans="1:16" ht="16.5" thickBot="1">
      <c r="A872" s="196"/>
      <c r="B872" s="25"/>
      <c r="C872" s="197"/>
      <c r="D872" s="202"/>
      <c r="E872" s="25"/>
      <c r="F872" s="203"/>
      <c r="G872" s="25"/>
      <c r="H872" s="25"/>
      <c r="I872" s="25"/>
      <c r="K872" s="25"/>
      <c r="L872" s="25"/>
      <c r="M872" s="25"/>
      <c r="N872" s="25"/>
      <c r="O872" s="25"/>
      <c r="P872" s="25"/>
    </row>
    <row r="873" spans="1:16" ht="16.5" thickBot="1">
      <c r="A873" s="196"/>
      <c r="B873" s="25"/>
      <c r="C873" s="197"/>
      <c r="D873" s="202"/>
      <c r="E873" s="25"/>
      <c r="F873" s="203"/>
      <c r="G873" s="25"/>
      <c r="H873" s="25"/>
      <c r="I873" s="25"/>
      <c r="K873" s="25"/>
      <c r="L873" s="25"/>
      <c r="M873" s="25"/>
      <c r="N873" s="25"/>
      <c r="O873" s="25"/>
      <c r="P873" s="25"/>
    </row>
    <row r="874" spans="1:16" ht="16.5" thickBot="1">
      <c r="A874" s="196"/>
      <c r="B874" s="25"/>
      <c r="C874" s="197"/>
      <c r="D874" s="202"/>
      <c r="E874" s="25"/>
      <c r="F874" s="203"/>
      <c r="G874" s="25"/>
      <c r="H874" s="25"/>
      <c r="I874" s="25"/>
      <c r="K874" s="25"/>
      <c r="L874" s="25"/>
      <c r="M874" s="25"/>
      <c r="N874" s="25"/>
      <c r="O874" s="25"/>
      <c r="P874" s="25"/>
    </row>
    <row r="875" spans="1:16" ht="16.5" thickBot="1">
      <c r="A875" s="196"/>
      <c r="B875" s="25"/>
      <c r="C875" s="197"/>
      <c r="D875" s="202"/>
      <c r="E875" s="25"/>
      <c r="F875" s="203"/>
      <c r="G875" s="25"/>
      <c r="H875" s="25"/>
      <c r="I875" s="25"/>
      <c r="K875" s="25"/>
      <c r="L875" s="25"/>
      <c r="M875" s="25"/>
      <c r="N875" s="25"/>
      <c r="O875" s="25"/>
      <c r="P875" s="25"/>
    </row>
    <row r="876" spans="1:16" ht="16.5" thickBot="1">
      <c r="A876" s="196"/>
      <c r="B876" s="25"/>
      <c r="C876" s="197"/>
      <c r="D876" s="202"/>
      <c r="E876" s="25"/>
      <c r="F876" s="203"/>
      <c r="G876" s="25"/>
      <c r="H876" s="25"/>
      <c r="I876" s="25"/>
      <c r="K876" s="25"/>
      <c r="L876" s="25"/>
      <c r="M876" s="25"/>
      <c r="N876" s="25"/>
      <c r="O876" s="25"/>
      <c r="P876" s="25"/>
    </row>
    <row r="877" spans="1:16" ht="16.5" thickBot="1">
      <c r="A877" s="196"/>
      <c r="B877" s="25"/>
      <c r="C877" s="197"/>
      <c r="D877" s="202"/>
      <c r="E877" s="25"/>
      <c r="F877" s="203"/>
      <c r="G877" s="25"/>
      <c r="H877" s="25"/>
      <c r="I877" s="25"/>
      <c r="K877" s="25"/>
      <c r="L877" s="25"/>
      <c r="M877" s="25"/>
      <c r="N877" s="25"/>
      <c r="O877" s="25"/>
      <c r="P877" s="25"/>
    </row>
    <row r="878" spans="1:16" ht="16.5" thickBot="1">
      <c r="A878" s="196"/>
      <c r="B878" s="25"/>
      <c r="C878" s="197"/>
      <c r="D878" s="202"/>
      <c r="E878" s="25"/>
      <c r="F878" s="203"/>
      <c r="G878" s="25"/>
      <c r="H878" s="25"/>
      <c r="I878" s="25"/>
      <c r="K878" s="25"/>
      <c r="L878" s="25"/>
      <c r="M878" s="25"/>
      <c r="N878" s="25"/>
      <c r="O878" s="25"/>
      <c r="P878" s="25"/>
    </row>
    <row r="879" spans="1:16" ht="16.5" thickBot="1">
      <c r="A879" s="196"/>
      <c r="B879" s="25"/>
      <c r="C879" s="197"/>
      <c r="D879" s="202"/>
      <c r="E879" s="25"/>
      <c r="F879" s="203"/>
      <c r="G879" s="25"/>
      <c r="H879" s="25"/>
      <c r="I879" s="25"/>
      <c r="K879" s="25"/>
      <c r="L879" s="25"/>
      <c r="M879" s="25"/>
      <c r="N879" s="25"/>
      <c r="O879" s="25"/>
      <c r="P879" s="25"/>
    </row>
    <row r="880" spans="1:16" ht="16.5" thickBot="1">
      <c r="A880" s="196"/>
      <c r="B880" s="25"/>
      <c r="C880" s="197"/>
      <c r="D880" s="202"/>
      <c r="E880" s="25"/>
      <c r="F880" s="203"/>
      <c r="G880" s="25"/>
      <c r="H880" s="25"/>
      <c r="I880" s="25"/>
      <c r="K880" s="25"/>
      <c r="L880" s="25"/>
      <c r="M880" s="25"/>
      <c r="N880" s="25"/>
      <c r="O880" s="25"/>
      <c r="P880" s="25"/>
    </row>
    <row r="881" spans="1:16" ht="16.5" thickBot="1">
      <c r="A881" s="196"/>
      <c r="B881" s="25"/>
      <c r="C881" s="197"/>
      <c r="D881" s="202"/>
      <c r="E881" s="25"/>
      <c r="F881" s="203"/>
      <c r="G881" s="25"/>
      <c r="H881" s="25"/>
      <c r="I881" s="25"/>
      <c r="K881" s="25"/>
      <c r="L881" s="25"/>
      <c r="M881" s="25"/>
      <c r="N881" s="25"/>
      <c r="O881" s="25"/>
      <c r="P881" s="25"/>
    </row>
    <row r="882" spans="1:16" ht="16.5" thickBot="1">
      <c r="A882" s="196"/>
      <c r="B882" s="25"/>
      <c r="C882" s="197"/>
      <c r="D882" s="202"/>
      <c r="E882" s="25"/>
      <c r="F882" s="203"/>
      <c r="G882" s="25"/>
      <c r="H882" s="25"/>
      <c r="I882" s="25"/>
      <c r="K882" s="25"/>
      <c r="L882" s="25"/>
      <c r="M882" s="25"/>
      <c r="N882" s="25"/>
      <c r="O882" s="25"/>
      <c r="P882" s="25"/>
    </row>
    <row r="883" spans="1:16" ht="16.5" thickBot="1">
      <c r="A883" s="196"/>
      <c r="B883" s="25"/>
      <c r="C883" s="197"/>
      <c r="D883" s="202"/>
      <c r="E883" s="25"/>
      <c r="F883" s="203"/>
      <c r="G883" s="25"/>
      <c r="H883" s="25"/>
      <c r="I883" s="25"/>
      <c r="K883" s="25"/>
      <c r="L883" s="25"/>
      <c r="M883" s="25"/>
      <c r="N883" s="25"/>
      <c r="O883" s="25"/>
      <c r="P883" s="25"/>
    </row>
    <row r="884" spans="1:16" ht="16.5" thickBot="1">
      <c r="A884" s="196"/>
      <c r="B884" s="25"/>
      <c r="C884" s="197"/>
      <c r="D884" s="202"/>
      <c r="E884" s="25"/>
      <c r="F884" s="203"/>
      <c r="G884" s="25"/>
      <c r="H884" s="25"/>
      <c r="I884" s="25"/>
      <c r="K884" s="25"/>
      <c r="L884" s="25"/>
      <c r="M884" s="25"/>
      <c r="N884" s="25"/>
      <c r="O884" s="25"/>
      <c r="P884" s="25"/>
    </row>
    <row r="885" spans="1:16" ht="16.5" thickBot="1">
      <c r="A885" s="196"/>
      <c r="B885" s="25"/>
      <c r="C885" s="197"/>
      <c r="D885" s="202"/>
      <c r="E885" s="25"/>
      <c r="F885" s="203"/>
      <c r="G885" s="25"/>
      <c r="H885" s="25"/>
      <c r="I885" s="25"/>
      <c r="K885" s="25"/>
      <c r="L885" s="25"/>
      <c r="M885" s="25"/>
      <c r="N885" s="25"/>
      <c r="O885" s="25"/>
      <c r="P885" s="25"/>
    </row>
    <row r="886" spans="1:16" ht="16.5" thickBot="1">
      <c r="A886" s="196"/>
      <c r="B886" s="25"/>
      <c r="C886" s="197"/>
      <c r="D886" s="202"/>
      <c r="E886" s="25"/>
      <c r="F886" s="203"/>
      <c r="G886" s="25"/>
      <c r="H886" s="25"/>
      <c r="I886" s="25"/>
      <c r="K886" s="25"/>
      <c r="L886" s="25"/>
      <c r="M886" s="25"/>
      <c r="N886" s="25"/>
      <c r="O886" s="25"/>
      <c r="P886" s="25"/>
    </row>
    <row r="887" spans="1:16" ht="16.5" thickBot="1">
      <c r="A887" s="196"/>
      <c r="B887" s="25"/>
      <c r="C887" s="197"/>
      <c r="D887" s="202"/>
      <c r="E887" s="25"/>
      <c r="F887" s="203"/>
      <c r="G887" s="25"/>
      <c r="H887" s="25"/>
      <c r="I887" s="25"/>
      <c r="K887" s="25"/>
      <c r="L887" s="25"/>
      <c r="M887" s="25"/>
      <c r="N887" s="25"/>
      <c r="O887" s="25"/>
      <c r="P887" s="25"/>
    </row>
    <row r="888" spans="1:16" ht="16.5" thickBot="1">
      <c r="A888" s="196"/>
      <c r="B888" s="25"/>
      <c r="C888" s="197"/>
      <c r="D888" s="202"/>
      <c r="E888" s="25"/>
      <c r="F888" s="203"/>
      <c r="G888" s="25"/>
      <c r="H888" s="25"/>
      <c r="I888" s="25"/>
      <c r="K888" s="25"/>
      <c r="L888" s="25"/>
      <c r="M888" s="25"/>
      <c r="N888" s="25"/>
      <c r="O888" s="25"/>
      <c r="P888" s="25"/>
    </row>
    <row r="889" spans="1:16" ht="16.5" thickBot="1">
      <c r="A889" s="196"/>
      <c r="B889" s="25"/>
      <c r="C889" s="197"/>
      <c r="D889" s="202"/>
      <c r="E889" s="25"/>
      <c r="F889" s="203"/>
      <c r="G889" s="25"/>
      <c r="H889" s="25"/>
      <c r="I889" s="25"/>
      <c r="K889" s="25"/>
      <c r="L889" s="25"/>
      <c r="M889" s="25"/>
      <c r="N889" s="25"/>
      <c r="O889" s="25"/>
      <c r="P889" s="25"/>
    </row>
    <row r="890" spans="1:16" ht="16.5" thickBot="1">
      <c r="A890" s="196"/>
      <c r="B890" s="25"/>
      <c r="C890" s="197"/>
      <c r="D890" s="202"/>
      <c r="E890" s="25"/>
      <c r="F890" s="203"/>
      <c r="G890" s="25"/>
      <c r="H890" s="25"/>
      <c r="I890" s="25"/>
      <c r="K890" s="25"/>
      <c r="L890" s="25"/>
      <c r="M890" s="25"/>
      <c r="N890" s="25"/>
      <c r="O890" s="25"/>
      <c r="P890" s="25"/>
    </row>
    <row r="891" spans="1:16" ht="16.5" thickBot="1">
      <c r="A891" s="196"/>
      <c r="B891" s="25"/>
      <c r="C891" s="197"/>
      <c r="D891" s="202"/>
      <c r="E891" s="25"/>
      <c r="F891" s="203"/>
      <c r="G891" s="25"/>
      <c r="H891" s="25"/>
      <c r="I891" s="25"/>
      <c r="K891" s="25"/>
      <c r="L891" s="25"/>
      <c r="M891" s="25"/>
      <c r="N891" s="25"/>
      <c r="O891" s="25"/>
      <c r="P891" s="25"/>
    </row>
    <row r="892" spans="1:16" ht="16.5" thickBot="1">
      <c r="A892" s="196"/>
      <c r="B892" s="25"/>
      <c r="C892" s="197"/>
      <c r="D892" s="202"/>
      <c r="E892" s="25"/>
      <c r="F892" s="203"/>
      <c r="G892" s="25"/>
      <c r="H892" s="25"/>
      <c r="I892" s="25"/>
      <c r="K892" s="25"/>
      <c r="L892" s="25"/>
      <c r="M892" s="25"/>
      <c r="N892" s="25"/>
      <c r="O892" s="25"/>
      <c r="P892" s="25"/>
    </row>
    <row r="893" spans="1:16" ht="16.5" thickBot="1">
      <c r="A893" s="196"/>
      <c r="B893" s="25"/>
      <c r="C893" s="197"/>
      <c r="D893" s="202"/>
      <c r="E893" s="25"/>
      <c r="F893" s="203"/>
      <c r="G893" s="25"/>
      <c r="H893" s="25"/>
      <c r="I893" s="25"/>
      <c r="K893" s="25"/>
      <c r="L893" s="25"/>
      <c r="M893" s="25"/>
      <c r="N893" s="25"/>
      <c r="O893" s="25"/>
      <c r="P893" s="25"/>
    </row>
    <row r="894" spans="1:16" ht="16.5" thickBot="1">
      <c r="A894" s="196"/>
      <c r="B894" s="25"/>
      <c r="C894" s="197"/>
      <c r="D894" s="202"/>
      <c r="E894" s="25"/>
      <c r="F894" s="203"/>
      <c r="G894" s="25"/>
      <c r="H894" s="25"/>
      <c r="I894" s="25"/>
      <c r="K894" s="25"/>
      <c r="L894" s="25"/>
      <c r="M894" s="25"/>
      <c r="N894" s="25"/>
      <c r="O894" s="25"/>
      <c r="P894" s="25"/>
    </row>
    <row r="895" spans="1:16" ht="16.5" thickBot="1">
      <c r="A895" s="196"/>
      <c r="B895" s="25"/>
      <c r="C895" s="197"/>
      <c r="D895" s="202"/>
      <c r="E895" s="25"/>
      <c r="F895" s="203"/>
      <c r="G895" s="25"/>
      <c r="H895" s="25"/>
      <c r="I895" s="25"/>
      <c r="K895" s="25"/>
      <c r="L895" s="25"/>
      <c r="M895" s="25"/>
      <c r="N895" s="25"/>
      <c r="O895" s="25"/>
      <c r="P895" s="25"/>
    </row>
    <row r="896" spans="1:16" ht="16.5" thickBot="1">
      <c r="A896" s="196"/>
      <c r="B896" s="25"/>
      <c r="C896" s="197"/>
      <c r="D896" s="202"/>
      <c r="E896" s="25"/>
      <c r="F896" s="203"/>
      <c r="G896" s="25"/>
      <c r="H896" s="25"/>
      <c r="I896" s="25"/>
      <c r="K896" s="25"/>
      <c r="L896" s="25"/>
      <c r="M896" s="25"/>
      <c r="N896" s="25"/>
      <c r="O896" s="25"/>
      <c r="P896" s="25"/>
    </row>
    <row r="897" spans="1:16" ht="16.5" thickBot="1">
      <c r="A897" s="196"/>
      <c r="B897" s="25"/>
      <c r="C897" s="197"/>
      <c r="D897" s="202"/>
      <c r="E897" s="25"/>
      <c r="F897" s="203"/>
      <c r="G897" s="25"/>
      <c r="H897" s="25"/>
      <c r="I897" s="25"/>
      <c r="K897" s="25"/>
      <c r="L897" s="25"/>
      <c r="M897" s="25"/>
      <c r="N897" s="25"/>
      <c r="O897" s="25"/>
      <c r="P897" s="25"/>
    </row>
    <row r="898" spans="1:16" ht="16.5" thickBot="1">
      <c r="A898" s="196"/>
      <c r="B898" s="25"/>
      <c r="C898" s="197"/>
      <c r="D898" s="202"/>
      <c r="E898" s="25"/>
      <c r="F898" s="203"/>
      <c r="G898" s="25"/>
      <c r="H898" s="25"/>
      <c r="I898" s="25"/>
      <c r="K898" s="25"/>
      <c r="L898" s="25"/>
      <c r="M898" s="25"/>
      <c r="N898" s="25"/>
      <c r="O898" s="25"/>
      <c r="P898" s="25"/>
    </row>
    <row r="899" spans="1:16" ht="16.5" thickBot="1">
      <c r="A899" s="196"/>
      <c r="B899" s="25"/>
      <c r="C899" s="197"/>
      <c r="D899" s="202"/>
      <c r="E899" s="25"/>
      <c r="F899" s="203"/>
      <c r="G899" s="25"/>
      <c r="H899" s="25"/>
      <c r="I899" s="25"/>
      <c r="K899" s="25"/>
      <c r="L899" s="25"/>
      <c r="M899" s="25"/>
      <c r="N899" s="25"/>
      <c r="O899" s="25"/>
      <c r="P899" s="25"/>
    </row>
    <row r="900" spans="1:16" ht="16.5" thickBot="1">
      <c r="A900" s="196"/>
      <c r="B900" s="25"/>
      <c r="C900" s="197"/>
      <c r="D900" s="202"/>
      <c r="E900" s="25"/>
      <c r="F900" s="203"/>
      <c r="G900" s="25"/>
      <c r="H900" s="25"/>
      <c r="I900" s="25"/>
      <c r="K900" s="25"/>
      <c r="L900" s="25"/>
      <c r="M900" s="25"/>
      <c r="N900" s="25"/>
      <c r="O900" s="25"/>
      <c r="P900" s="25"/>
    </row>
    <row r="901" spans="1:16" ht="16.5" thickBot="1">
      <c r="A901" s="196"/>
      <c r="B901" s="25"/>
      <c r="C901" s="197"/>
      <c r="D901" s="202"/>
      <c r="E901" s="25"/>
      <c r="F901" s="203"/>
      <c r="G901" s="25"/>
      <c r="H901" s="25"/>
      <c r="I901" s="25"/>
      <c r="K901" s="25"/>
      <c r="L901" s="25"/>
      <c r="M901" s="25"/>
      <c r="N901" s="25"/>
      <c r="O901" s="25"/>
      <c r="P901" s="25"/>
    </row>
    <row r="902" spans="1:16" ht="16.5" thickBot="1">
      <c r="A902" s="196"/>
      <c r="B902" s="25"/>
      <c r="C902" s="197"/>
      <c r="D902" s="202"/>
      <c r="E902" s="25"/>
      <c r="F902" s="203"/>
      <c r="G902" s="25"/>
      <c r="H902" s="25"/>
      <c r="I902" s="25"/>
      <c r="K902" s="25"/>
      <c r="L902" s="25"/>
      <c r="M902" s="25"/>
      <c r="N902" s="25"/>
      <c r="O902" s="25"/>
      <c r="P902" s="25"/>
    </row>
    <row r="903" spans="1:16" ht="16.5" thickBot="1">
      <c r="A903" s="196"/>
      <c r="B903" s="25"/>
      <c r="C903" s="197"/>
      <c r="D903" s="202"/>
      <c r="E903" s="25"/>
      <c r="F903" s="203"/>
      <c r="G903" s="25"/>
      <c r="H903" s="25"/>
      <c r="I903" s="25"/>
      <c r="K903" s="25"/>
      <c r="L903" s="25"/>
      <c r="M903" s="25"/>
      <c r="N903" s="25"/>
      <c r="O903" s="25"/>
      <c r="P903" s="25"/>
    </row>
    <row r="904" spans="1:16" ht="16.5" thickBot="1">
      <c r="A904" s="196"/>
      <c r="B904" s="25"/>
      <c r="C904" s="197"/>
      <c r="D904" s="202"/>
      <c r="E904" s="25"/>
      <c r="F904" s="203"/>
      <c r="G904" s="25"/>
      <c r="H904" s="25"/>
      <c r="I904" s="25"/>
      <c r="K904" s="25"/>
      <c r="L904" s="25"/>
      <c r="M904" s="25"/>
      <c r="N904" s="25"/>
      <c r="O904" s="25"/>
      <c r="P904" s="25"/>
    </row>
    <row r="905" spans="1:16" ht="16.5" thickBot="1">
      <c r="A905" s="196"/>
      <c r="B905" s="25"/>
      <c r="C905" s="197"/>
      <c r="D905" s="202"/>
      <c r="E905" s="25"/>
      <c r="F905" s="203"/>
      <c r="G905" s="25"/>
      <c r="H905" s="25"/>
      <c r="I905" s="25"/>
      <c r="K905" s="25"/>
      <c r="L905" s="25"/>
      <c r="M905" s="25"/>
      <c r="N905" s="25"/>
      <c r="O905" s="25"/>
      <c r="P905" s="25"/>
    </row>
    <row r="906" spans="1:16" ht="16.5" thickBot="1">
      <c r="A906" s="196"/>
      <c r="B906" s="25"/>
      <c r="C906" s="197"/>
      <c r="D906" s="202"/>
      <c r="E906" s="25"/>
      <c r="F906" s="203"/>
      <c r="G906" s="25"/>
      <c r="H906" s="25"/>
      <c r="I906" s="25"/>
      <c r="K906" s="25"/>
      <c r="L906" s="25"/>
      <c r="M906" s="25"/>
      <c r="N906" s="25"/>
      <c r="O906" s="25"/>
      <c r="P906" s="25"/>
    </row>
    <row r="907" spans="1:16" ht="16.5" thickBot="1">
      <c r="A907" s="196"/>
      <c r="B907" s="25"/>
      <c r="C907" s="197"/>
      <c r="D907" s="202"/>
      <c r="E907" s="25"/>
      <c r="F907" s="203"/>
      <c r="G907" s="25"/>
      <c r="H907" s="25"/>
      <c r="I907" s="25"/>
      <c r="K907" s="25"/>
      <c r="L907" s="25"/>
      <c r="M907" s="25"/>
      <c r="N907" s="25"/>
      <c r="O907" s="25"/>
      <c r="P907" s="25"/>
    </row>
    <row r="908" spans="1:16" ht="16.5" thickBot="1">
      <c r="A908" s="196"/>
      <c r="B908" s="25"/>
      <c r="C908" s="197"/>
      <c r="D908" s="202"/>
      <c r="E908" s="25"/>
      <c r="F908" s="203"/>
      <c r="G908" s="25"/>
      <c r="H908" s="25"/>
      <c r="I908" s="25"/>
      <c r="K908" s="25"/>
      <c r="L908" s="25"/>
      <c r="M908" s="25"/>
      <c r="N908" s="25"/>
      <c r="O908" s="25"/>
      <c r="P908" s="25"/>
    </row>
    <row r="909" spans="1:16" ht="16.5" thickBot="1">
      <c r="A909" s="196"/>
      <c r="B909" s="25"/>
      <c r="C909" s="197"/>
      <c r="D909" s="202"/>
      <c r="E909" s="25"/>
      <c r="F909" s="203"/>
      <c r="G909" s="25"/>
      <c r="H909" s="25"/>
      <c r="I909" s="25"/>
      <c r="K909" s="25"/>
      <c r="L909" s="25"/>
      <c r="M909" s="25"/>
      <c r="N909" s="25"/>
      <c r="O909" s="25"/>
      <c r="P909" s="25"/>
    </row>
    <row r="910" spans="1:16" ht="16.5" thickBot="1">
      <c r="A910" s="196"/>
      <c r="B910" s="25"/>
      <c r="C910" s="197"/>
      <c r="D910" s="202"/>
      <c r="E910" s="25"/>
      <c r="F910" s="203"/>
      <c r="G910" s="25"/>
      <c r="H910" s="25"/>
      <c r="I910" s="25"/>
      <c r="K910" s="25"/>
      <c r="L910" s="25"/>
      <c r="M910" s="25"/>
      <c r="N910" s="25"/>
      <c r="O910" s="25"/>
      <c r="P910" s="25"/>
    </row>
    <row r="911" spans="1:16" ht="16.5" thickBot="1">
      <c r="A911" s="196"/>
      <c r="B911" s="25"/>
      <c r="C911" s="197"/>
      <c r="D911" s="202"/>
      <c r="E911" s="25"/>
      <c r="F911" s="203"/>
      <c r="G911" s="25"/>
      <c r="H911" s="25"/>
      <c r="I911" s="25"/>
      <c r="K911" s="25"/>
      <c r="L911" s="25"/>
      <c r="M911" s="25"/>
      <c r="N911" s="25"/>
      <c r="O911" s="25"/>
      <c r="P911" s="25"/>
    </row>
    <row r="912" spans="1:16" ht="16.5" thickBot="1">
      <c r="A912" s="196"/>
      <c r="B912" s="25"/>
      <c r="C912" s="197"/>
      <c r="D912" s="202"/>
      <c r="E912" s="25"/>
      <c r="F912" s="203"/>
      <c r="G912" s="25"/>
      <c r="H912" s="25"/>
      <c r="I912" s="25"/>
      <c r="K912" s="25"/>
      <c r="L912" s="25"/>
      <c r="M912" s="25"/>
      <c r="N912" s="25"/>
      <c r="O912" s="25"/>
      <c r="P912" s="25"/>
    </row>
    <row r="913" spans="1:16" ht="16.5" thickBot="1">
      <c r="A913" s="196"/>
      <c r="B913" s="25"/>
      <c r="C913" s="197"/>
      <c r="D913" s="202"/>
      <c r="E913" s="25"/>
      <c r="F913" s="203"/>
      <c r="G913" s="25"/>
      <c r="H913" s="25"/>
      <c r="I913" s="25"/>
      <c r="K913" s="25"/>
      <c r="L913" s="25"/>
      <c r="M913" s="25"/>
      <c r="N913" s="25"/>
      <c r="O913" s="25"/>
      <c r="P913" s="25"/>
    </row>
    <row r="914" spans="1:16" ht="16.5" thickBot="1">
      <c r="A914" s="196"/>
      <c r="B914" s="25"/>
      <c r="C914" s="197"/>
      <c r="D914" s="202"/>
      <c r="E914" s="25"/>
      <c r="F914" s="203"/>
      <c r="G914" s="25"/>
      <c r="H914" s="25"/>
      <c r="I914" s="25"/>
      <c r="K914" s="25"/>
      <c r="L914" s="25"/>
      <c r="M914" s="25"/>
      <c r="N914" s="25"/>
      <c r="O914" s="25"/>
      <c r="P914" s="25"/>
    </row>
    <row r="915" spans="1:16" ht="16.5" thickBot="1">
      <c r="A915" s="196"/>
      <c r="B915" s="25"/>
      <c r="C915" s="197"/>
      <c r="D915" s="202"/>
      <c r="E915" s="25"/>
      <c r="F915" s="203"/>
      <c r="G915" s="25"/>
      <c r="H915" s="25"/>
      <c r="I915" s="25"/>
      <c r="K915" s="25"/>
      <c r="L915" s="25"/>
      <c r="M915" s="25"/>
      <c r="N915" s="25"/>
      <c r="O915" s="25"/>
      <c r="P915" s="25"/>
    </row>
    <row r="916" spans="1:16" ht="16.5" thickBot="1">
      <c r="A916" s="196"/>
      <c r="B916" s="25"/>
      <c r="C916" s="197"/>
      <c r="D916" s="202"/>
      <c r="E916" s="25"/>
      <c r="F916" s="203"/>
      <c r="G916" s="25"/>
      <c r="H916" s="25"/>
      <c r="I916" s="25"/>
      <c r="K916" s="25"/>
      <c r="L916" s="25"/>
      <c r="M916" s="25"/>
      <c r="N916" s="25"/>
      <c r="O916" s="25"/>
      <c r="P916" s="25"/>
    </row>
    <row r="917" spans="1:16" ht="16.5" thickBot="1">
      <c r="A917" s="196"/>
      <c r="B917" s="25"/>
      <c r="C917" s="197"/>
      <c r="D917" s="202"/>
      <c r="E917" s="25"/>
      <c r="F917" s="203"/>
      <c r="G917" s="25"/>
      <c r="H917" s="25"/>
      <c r="I917" s="25"/>
      <c r="K917" s="25"/>
      <c r="L917" s="25"/>
      <c r="M917" s="25"/>
      <c r="N917" s="25"/>
      <c r="O917" s="25"/>
      <c r="P917" s="25"/>
    </row>
    <row r="918" spans="1:16" ht="16.5" thickBot="1">
      <c r="A918" s="196"/>
      <c r="B918" s="25"/>
      <c r="C918" s="197"/>
      <c r="D918" s="202"/>
      <c r="E918" s="25"/>
      <c r="F918" s="203"/>
      <c r="G918" s="25"/>
      <c r="H918" s="25"/>
      <c r="I918" s="25"/>
      <c r="K918" s="25"/>
      <c r="L918" s="25"/>
      <c r="M918" s="25"/>
      <c r="N918" s="25"/>
      <c r="O918" s="25"/>
      <c r="P918" s="25"/>
    </row>
    <row r="919" spans="1:16" ht="16.5" thickBot="1">
      <c r="A919" s="196"/>
      <c r="B919" s="25"/>
      <c r="C919" s="197"/>
      <c r="D919" s="202"/>
      <c r="E919" s="25"/>
      <c r="F919" s="203"/>
      <c r="G919" s="25"/>
      <c r="H919" s="25"/>
      <c r="I919" s="25"/>
      <c r="K919" s="25"/>
      <c r="L919" s="25"/>
      <c r="M919" s="25"/>
      <c r="N919" s="25"/>
      <c r="O919" s="25"/>
      <c r="P919" s="25"/>
    </row>
    <row r="920" spans="1:16" ht="16.5" thickBot="1">
      <c r="A920" s="196"/>
      <c r="B920" s="25"/>
      <c r="C920" s="197"/>
      <c r="D920" s="202"/>
      <c r="E920" s="25"/>
      <c r="F920" s="203"/>
      <c r="G920" s="25"/>
      <c r="H920" s="25"/>
      <c r="I920" s="25"/>
      <c r="K920" s="25"/>
      <c r="L920" s="25"/>
      <c r="M920" s="25"/>
      <c r="N920" s="25"/>
      <c r="O920" s="25"/>
      <c r="P920" s="25"/>
    </row>
    <row r="921" spans="1:16" ht="16.5" thickBot="1">
      <c r="A921" s="196"/>
      <c r="B921" s="25"/>
      <c r="C921" s="197"/>
      <c r="D921" s="202"/>
      <c r="E921" s="25"/>
      <c r="F921" s="203"/>
      <c r="G921" s="25"/>
      <c r="H921" s="25"/>
      <c r="I921" s="25"/>
      <c r="K921" s="25"/>
      <c r="L921" s="25"/>
      <c r="M921" s="25"/>
      <c r="N921" s="25"/>
      <c r="O921" s="25"/>
      <c r="P921" s="25"/>
    </row>
    <row r="922" spans="1:16" ht="16.5" thickBot="1">
      <c r="A922" s="196"/>
      <c r="B922" s="25"/>
      <c r="C922" s="197"/>
      <c r="D922" s="202"/>
      <c r="E922" s="25"/>
      <c r="F922" s="203"/>
      <c r="G922" s="25"/>
      <c r="H922" s="25"/>
      <c r="I922" s="25"/>
      <c r="K922" s="25"/>
      <c r="L922" s="25"/>
      <c r="M922" s="25"/>
      <c r="N922" s="25"/>
      <c r="O922" s="25"/>
      <c r="P922" s="25"/>
    </row>
    <row r="923" spans="1:16" ht="16.5" thickBot="1">
      <c r="A923" s="196"/>
      <c r="B923" s="25"/>
      <c r="C923" s="197"/>
      <c r="D923" s="202"/>
      <c r="E923" s="25"/>
      <c r="F923" s="203"/>
      <c r="G923" s="25"/>
      <c r="H923" s="25"/>
      <c r="I923" s="25"/>
      <c r="K923" s="25"/>
      <c r="L923" s="25"/>
      <c r="M923" s="25"/>
      <c r="N923" s="25"/>
      <c r="O923" s="25"/>
      <c r="P923" s="25"/>
    </row>
    <row r="924" spans="1:16" ht="16.5" thickBot="1">
      <c r="A924" s="196"/>
      <c r="B924" s="25"/>
      <c r="C924" s="197"/>
      <c r="D924" s="202"/>
      <c r="E924" s="25"/>
      <c r="F924" s="203"/>
      <c r="G924" s="25"/>
      <c r="H924" s="25"/>
      <c r="I924" s="25"/>
      <c r="K924" s="25"/>
      <c r="L924" s="25"/>
      <c r="M924" s="25"/>
      <c r="N924" s="25"/>
      <c r="O924" s="25"/>
      <c r="P924" s="25"/>
    </row>
    <row r="925" spans="1:16" ht="16.5" thickBot="1">
      <c r="A925" s="196"/>
      <c r="B925" s="25"/>
      <c r="C925" s="197"/>
      <c r="D925" s="202"/>
      <c r="E925" s="25"/>
      <c r="F925" s="203"/>
      <c r="G925" s="25"/>
      <c r="H925" s="25"/>
      <c r="I925" s="25"/>
      <c r="K925" s="25"/>
      <c r="L925" s="25"/>
      <c r="M925" s="25"/>
      <c r="N925" s="25"/>
      <c r="O925" s="25"/>
      <c r="P925" s="25"/>
    </row>
    <row r="926" spans="1:16" ht="16.5" thickBot="1">
      <c r="A926" s="196"/>
      <c r="B926" s="25"/>
      <c r="C926" s="197"/>
      <c r="D926" s="202"/>
      <c r="E926" s="25"/>
      <c r="F926" s="203"/>
      <c r="G926" s="25"/>
      <c r="H926" s="25"/>
      <c r="I926" s="25"/>
      <c r="K926" s="25"/>
      <c r="L926" s="25"/>
      <c r="M926" s="25"/>
      <c r="N926" s="25"/>
      <c r="O926" s="25"/>
      <c r="P926" s="25"/>
    </row>
    <row r="927" spans="1:16" ht="16.5" thickBot="1">
      <c r="A927" s="196"/>
      <c r="B927" s="25"/>
      <c r="C927" s="197"/>
      <c r="D927" s="202"/>
      <c r="E927" s="25"/>
      <c r="F927" s="203"/>
      <c r="G927" s="25"/>
      <c r="H927" s="25"/>
      <c r="I927" s="25"/>
      <c r="K927" s="25"/>
      <c r="L927" s="25"/>
      <c r="M927" s="25"/>
      <c r="N927" s="25"/>
      <c r="O927" s="25"/>
      <c r="P927" s="25"/>
    </row>
    <row r="928" spans="1:16" ht="16.5" thickBot="1">
      <c r="A928" s="196"/>
      <c r="B928" s="25"/>
      <c r="C928" s="197"/>
      <c r="D928" s="202"/>
      <c r="E928" s="25"/>
      <c r="F928" s="203"/>
      <c r="G928" s="25"/>
      <c r="H928" s="25"/>
      <c r="I928" s="25"/>
      <c r="K928" s="25"/>
      <c r="L928" s="25"/>
      <c r="M928" s="25"/>
      <c r="N928" s="25"/>
      <c r="O928" s="25"/>
      <c r="P928" s="25"/>
    </row>
    <row r="929" spans="1:16" ht="16.5" thickBot="1">
      <c r="A929" s="196"/>
      <c r="B929" s="25"/>
      <c r="C929" s="197"/>
      <c r="D929" s="202"/>
      <c r="E929" s="25"/>
      <c r="F929" s="203"/>
      <c r="G929" s="25"/>
      <c r="H929" s="25"/>
      <c r="I929" s="25"/>
      <c r="K929" s="25"/>
      <c r="L929" s="25"/>
      <c r="M929" s="25"/>
      <c r="N929" s="25"/>
      <c r="O929" s="25"/>
      <c r="P929" s="25"/>
    </row>
    <row r="930" spans="1:16" ht="16.5" thickBot="1">
      <c r="A930" s="196"/>
      <c r="B930" s="25"/>
      <c r="C930" s="197"/>
      <c r="D930" s="202"/>
      <c r="E930" s="25"/>
      <c r="F930" s="203"/>
      <c r="G930" s="25"/>
      <c r="H930" s="25"/>
      <c r="I930" s="25"/>
      <c r="K930" s="25"/>
      <c r="L930" s="25"/>
      <c r="M930" s="25"/>
      <c r="N930" s="25"/>
      <c r="O930" s="25"/>
      <c r="P930" s="25"/>
    </row>
    <row r="931" spans="1:16" ht="16.5" thickBot="1">
      <c r="A931" s="196"/>
      <c r="B931" s="25"/>
      <c r="C931" s="197"/>
      <c r="D931" s="202"/>
      <c r="E931" s="25"/>
      <c r="F931" s="203"/>
      <c r="G931" s="25"/>
      <c r="H931" s="25"/>
      <c r="I931" s="25"/>
      <c r="K931" s="25"/>
      <c r="L931" s="25"/>
      <c r="M931" s="25"/>
      <c r="N931" s="25"/>
      <c r="O931" s="25"/>
      <c r="P931" s="25"/>
    </row>
    <row r="932" spans="1:16" ht="16.5" thickBot="1">
      <c r="A932" s="196"/>
      <c r="B932" s="25"/>
      <c r="C932" s="197"/>
      <c r="D932" s="202"/>
      <c r="E932" s="25"/>
      <c r="F932" s="203"/>
      <c r="G932" s="25"/>
      <c r="H932" s="25"/>
      <c r="I932" s="25"/>
      <c r="K932" s="25"/>
      <c r="L932" s="25"/>
      <c r="M932" s="25"/>
      <c r="N932" s="25"/>
      <c r="O932" s="25"/>
      <c r="P932" s="25"/>
    </row>
    <row r="933" spans="1:16" ht="16.5" thickBot="1">
      <c r="A933" s="196"/>
      <c r="B933" s="25"/>
      <c r="C933" s="197"/>
      <c r="D933" s="202"/>
      <c r="E933" s="25"/>
      <c r="F933" s="203"/>
      <c r="G933" s="25"/>
      <c r="H933" s="25"/>
      <c r="I933" s="25"/>
      <c r="K933" s="25"/>
      <c r="L933" s="25"/>
      <c r="M933" s="25"/>
      <c r="N933" s="25"/>
      <c r="O933" s="25"/>
      <c r="P933" s="25"/>
    </row>
    <row r="934" spans="1:16" ht="16.5" thickBot="1">
      <c r="A934" s="196"/>
      <c r="B934" s="25"/>
      <c r="C934" s="197"/>
      <c r="D934" s="202"/>
      <c r="E934" s="25"/>
      <c r="F934" s="203"/>
      <c r="G934" s="25"/>
      <c r="H934" s="25"/>
      <c r="I934" s="25"/>
      <c r="K934" s="25"/>
      <c r="L934" s="25"/>
      <c r="M934" s="25"/>
      <c r="N934" s="25"/>
      <c r="O934" s="25"/>
      <c r="P934" s="25"/>
    </row>
    <row r="935" spans="1:16" ht="16.5" thickBot="1">
      <c r="A935" s="196"/>
      <c r="B935" s="25"/>
      <c r="C935" s="197"/>
      <c r="D935" s="202"/>
      <c r="E935" s="25"/>
      <c r="F935" s="203"/>
      <c r="G935" s="25"/>
      <c r="H935" s="25"/>
      <c r="I935" s="25"/>
      <c r="K935" s="25"/>
      <c r="L935" s="25"/>
      <c r="M935" s="25"/>
      <c r="N935" s="25"/>
      <c r="O935" s="25"/>
      <c r="P935" s="25"/>
    </row>
    <row r="936" spans="1:16" ht="16.5" thickBot="1">
      <c r="A936" s="196"/>
      <c r="B936" s="25"/>
      <c r="C936" s="197"/>
      <c r="D936" s="202"/>
      <c r="E936" s="25"/>
      <c r="F936" s="203"/>
      <c r="G936" s="25"/>
      <c r="H936" s="25"/>
      <c r="I936" s="25"/>
      <c r="K936" s="25"/>
      <c r="L936" s="25"/>
      <c r="M936" s="25"/>
      <c r="N936" s="25"/>
      <c r="O936" s="25"/>
      <c r="P936" s="25"/>
    </row>
    <row r="937" spans="1:16" ht="16.5" thickBot="1">
      <c r="A937" s="196"/>
      <c r="B937" s="25"/>
      <c r="C937" s="197"/>
      <c r="D937" s="202"/>
      <c r="E937" s="25"/>
      <c r="F937" s="203"/>
      <c r="G937" s="25"/>
      <c r="H937" s="25"/>
      <c r="I937" s="25"/>
      <c r="K937" s="25"/>
      <c r="L937" s="25"/>
      <c r="M937" s="25"/>
      <c r="N937" s="25"/>
      <c r="O937" s="25"/>
      <c r="P937" s="25"/>
    </row>
    <row r="938" spans="1:16" ht="16.5" thickBot="1">
      <c r="A938" s="196"/>
      <c r="B938" s="25"/>
      <c r="C938" s="197"/>
      <c r="D938" s="202"/>
      <c r="E938" s="25"/>
      <c r="F938" s="203"/>
      <c r="G938" s="25"/>
      <c r="H938" s="25"/>
      <c r="I938" s="25"/>
      <c r="K938" s="25"/>
      <c r="L938" s="25"/>
      <c r="M938" s="25"/>
      <c r="N938" s="25"/>
      <c r="O938" s="25"/>
      <c r="P938" s="25"/>
    </row>
    <row r="939" spans="1:16" ht="16.5" thickBot="1">
      <c r="A939" s="196"/>
      <c r="B939" s="25"/>
      <c r="C939" s="197"/>
      <c r="D939" s="202"/>
      <c r="E939" s="25"/>
      <c r="F939" s="203"/>
      <c r="G939" s="25"/>
      <c r="H939" s="25"/>
      <c r="I939" s="25"/>
      <c r="K939" s="25"/>
      <c r="L939" s="25"/>
      <c r="M939" s="25"/>
      <c r="N939" s="25"/>
      <c r="O939" s="25"/>
      <c r="P939" s="25"/>
    </row>
    <row r="940" spans="1:16" ht="16.5" thickBot="1">
      <c r="A940" s="196"/>
      <c r="B940" s="25"/>
      <c r="C940" s="197"/>
      <c r="D940" s="202"/>
      <c r="E940" s="25"/>
      <c r="F940" s="203"/>
      <c r="G940" s="25"/>
      <c r="H940" s="25"/>
      <c r="I940" s="25"/>
      <c r="K940" s="25"/>
      <c r="L940" s="25"/>
      <c r="M940" s="25"/>
      <c r="N940" s="25"/>
      <c r="O940" s="25"/>
      <c r="P940" s="25"/>
    </row>
    <row r="941" spans="1:16" ht="16.5" thickBot="1">
      <c r="A941" s="196"/>
      <c r="B941" s="25"/>
      <c r="C941" s="197"/>
      <c r="D941" s="202"/>
      <c r="E941" s="25"/>
      <c r="F941" s="203"/>
      <c r="G941" s="25"/>
      <c r="H941" s="25"/>
      <c r="I941" s="25"/>
      <c r="K941" s="25"/>
      <c r="L941" s="25"/>
      <c r="M941" s="25"/>
      <c r="N941" s="25"/>
      <c r="O941" s="25"/>
      <c r="P941" s="25"/>
    </row>
    <row r="942" spans="1:16" ht="16.5" thickBot="1">
      <c r="A942" s="196"/>
      <c r="B942" s="25"/>
      <c r="C942" s="197"/>
      <c r="D942" s="202"/>
      <c r="E942" s="25"/>
      <c r="F942" s="203"/>
      <c r="G942" s="25"/>
      <c r="H942" s="25"/>
      <c r="I942" s="25"/>
      <c r="K942" s="25"/>
      <c r="L942" s="25"/>
      <c r="M942" s="25"/>
      <c r="N942" s="25"/>
      <c r="O942" s="25"/>
      <c r="P942" s="25"/>
    </row>
    <row r="943" spans="1:16" ht="16.5" thickBot="1">
      <c r="A943" s="196"/>
      <c r="B943" s="25"/>
      <c r="C943" s="197"/>
      <c r="D943" s="202"/>
      <c r="E943" s="25"/>
      <c r="F943" s="203"/>
      <c r="G943" s="25"/>
      <c r="H943" s="25"/>
      <c r="I943" s="25"/>
      <c r="K943" s="25"/>
      <c r="L943" s="25"/>
      <c r="M943" s="25"/>
      <c r="N943" s="25"/>
      <c r="O943" s="25"/>
      <c r="P943" s="25"/>
    </row>
    <row r="944" spans="1:16" ht="16.5" thickBot="1">
      <c r="A944" s="196"/>
      <c r="B944" s="25"/>
      <c r="C944" s="197"/>
      <c r="D944" s="202"/>
      <c r="E944" s="25"/>
      <c r="F944" s="203"/>
      <c r="G944" s="25"/>
      <c r="H944" s="25"/>
      <c r="I944" s="25"/>
      <c r="K944" s="25"/>
      <c r="L944" s="25"/>
      <c r="M944" s="25"/>
      <c r="N944" s="25"/>
      <c r="O944" s="25"/>
      <c r="P944" s="25"/>
    </row>
    <row r="945" spans="1:16" ht="16.5" thickBot="1">
      <c r="A945" s="196"/>
      <c r="B945" s="25"/>
      <c r="C945" s="197"/>
      <c r="D945" s="202"/>
      <c r="E945" s="25"/>
      <c r="F945" s="203"/>
      <c r="G945" s="25"/>
      <c r="H945" s="25"/>
      <c r="I945" s="25"/>
      <c r="K945" s="25"/>
      <c r="L945" s="25"/>
      <c r="M945" s="25"/>
      <c r="N945" s="25"/>
      <c r="O945" s="25"/>
      <c r="P945" s="25"/>
    </row>
    <row r="946" spans="1:16" ht="16.5" thickBot="1">
      <c r="A946" s="196"/>
      <c r="B946" s="25"/>
      <c r="C946" s="197"/>
      <c r="D946" s="202"/>
      <c r="E946" s="25"/>
      <c r="F946" s="203"/>
      <c r="G946" s="25"/>
      <c r="H946" s="25"/>
      <c r="I946" s="25"/>
      <c r="K946" s="25"/>
      <c r="L946" s="25"/>
      <c r="M946" s="25"/>
      <c r="N946" s="25"/>
      <c r="O946" s="25"/>
      <c r="P946" s="25"/>
    </row>
    <row r="947" spans="1:16" ht="16.5" thickBot="1">
      <c r="A947" s="196"/>
      <c r="B947" s="25"/>
      <c r="C947" s="197"/>
      <c r="D947" s="202"/>
      <c r="E947" s="25"/>
      <c r="F947" s="203"/>
      <c r="G947" s="25"/>
      <c r="H947" s="25"/>
      <c r="I947" s="25"/>
      <c r="K947" s="25"/>
      <c r="L947" s="25"/>
      <c r="M947" s="25"/>
      <c r="N947" s="25"/>
      <c r="O947" s="25"/>
      <c r="P947" s="25"/>
    </row>
    <row r="948" spans="1:16" ht="16.5" thickBot="1">
      <c r="A948" s="196"/>
      <c r="B948" s="25"/>
      <c r="C948" s="197"/>
      <c r="D948" s="202"/>
      <c r="E948" s="25"/>
      <c r="F948" s="203"/>
      <c r="G948" s="25"/>
      <c r="H948" s="25"/>
      <c r="I948" s="25"/>
      <c r="K948" s="25"/>
      <c r="L948" s="25"/>
      <c r="M948" s="25"/>
      <c r="N948" s="25"/>
      <c r="O948" s="25"/>
      <c r="P948" s="25"/>
    </row>
    <row r="949" spans="1:16" ht="16.5" thickBot="1">
      <c r="A949" s="196"/>
      <c r="B949" s="25"/>
      <c r="C949" s="197"/>
      <c r="D949" s="202"/>
      <c r="E949" s="25"/>
      <c r="F949" s="203"/>
      <c r="G949" s="25"/>
      <c r="H949" s="25"/>
      <c r="I949" s="25"/>
      <c r="K949" s="25"/>
      <c r="L949" s="25"/>
      <c r="M949" s="25"/>
      <c r="N949" s="25"/>
      <c r="O949" s="25"/>
      <c r="P949" s="25"/>
    </row>
    <row r="950" spans="1:16" ht="16.5" thickBot="1">
      <c r="A950" s="196"/>
      <c r="B950" s="25"/>
      <c r="C950" s="197"/>
      <c r="D950" s="202"/>
      <c r="E950" s="25"/>
      <c r="F950" s="203"/>
      <c r="G950" s="25"/>
      <c r="H950" s="25"/>
      <c r="I950" s="25"/>
      <c r="K950" s="25"/>
      <c r="L950" s="25"/>
      <c r="M950" s="25"/>
      <c r="N950" s="25"/>
      <c r="O950" s="25"/>
      <c r="P950" s="25"/>
    </row>
    <row r="951" spans="1:16" ht="16.5" thickBot="1">
      <c r="A951" s="196"/>
      <c r="B951" s="25"/>
      <c r="C951" s="197"/>
      <c r="D951" s="202"/>
      <c r="E951" s="25"/>
      <c r="F951" s="203"/>
      <c r="G951" s="25"/>
      <c r="H951" s="25"/>
      <c r="I951" s="25"/>
      <c r="K951" s="25"/>
      <c r="L951" s="25"/>
      <c r="M951" s="25"/>
      <c r="N951" s="25"/>
      <c r="O951" s="25"/>
      <c r="P951" s="25"/>
    </row>
    <row r="952" spans="1:16" ht="16.5" thickBot="1">
      <c r="A952" s="196"/>
      <c r="B952" s="25"/>
      <c r="C952" s="197"/>
      <c r="D952" s="202"/>
      <c r="E952" s="25"/>
      <c r="F952" s="203"/>
      <c r="G952" s="25"/>
      <c r="H952" s="25"/>
      <c r="I952" s="25"/>
      <c r="K952" s="25"/>
      <c r="L952" s="25"/>
      <c r="M952" s="25"/>
      <c r="N952" s="25"/>
      <c r="O952" s="25"/>
      <c r="P952" s="25"/>
    </row>
    <row r="953" spans="1:16" ht="16.5" thickBot="1">
      <c r="A953" s="196"/>
      <c r="B953" s="25"/>
      <c r="C953" s="197"/>
      <c r="D953" s="202"/>
      <c r="E953" s="25"/>
      <c r="F953" s="203"/>
      <c r="G953" s="25"/>
      <c r="H953" s="25"/>
      <c r="I953" s="25"/>
      <c r="K953" s="25"/>
      <c r="L953" s="25"/>
      <c r="M953" s="25"/>
      <c r="N953" s="25"/>
      <c r="O953" s="25"/>
      <c r="P953" s="25"/>
    </row>
    <row r="954" spans="1:16" ht="16.5" thickBot="1">
      <c r="A954" s="196"/>
      <c r="B954" s="25"/>
      <c r="C954" s="197"/>
      <c r="D954" s="202"/>
      <c r="E954" s="25"/>
      <c r="F954" s="203"/>
      <c r="G954" s="25"/>
      <c r="H954" s="25"/>
      <c r="I954" s="25"/>
      <c r="K954" s="25"/>
      <c r="L954" s="25"/>
      <c r="M954" s="25"/>
      <c r="N954" s="25"/>
      <c r="O954" s="25"/>
      <c r="P954" s="25"/>
    </row>
    <row r="955" spans="1:16" ht="16.5" thickBot="1">
      <c r="A955" s="196"/>
      <c r="B955" s="25"/>
      <c r="C955" s="197"/>
      <c r="D955" s="202"/>
      <c r="E955" s="25"/>
      <c r="F955" s="203"/>
      <c r="G955" s="25"/>
      <c r="H955" s="25"/>
      <c r="I955" s="25"/>
      <c r="K955" s="25"/>
      <c r="L955" s="25"/>
      <c r="M955" s="25"/>
      <c r="N955" s="25"/>
      <c r="O955" s="25"/>
      <c r="P955" s="25"/>
    </row>
    <row r="956" spans="1:16" ht="16.5" thickBot="1">
      <c r="A956" s="196"/>
      <c r="B956" s="25"/>
      <c r="C956" s="197"/>
      <c r="D956" s="202"/>
      <c r="E956" s="25"/>
      <c r="F956" s="203"/>
      <c r="G956" s="25"/>
      <c r="H956" s="25"/>
      <c r="I956" s="25"/>
      <c r="K956" s="25"/>
      <c r="L956" s="25"/>
      <c r="M956" s="25"/>
      <c r="N956" s="25"/>
      <c r="O956" s="25"/>
      <c r="P956" s="25"/>
    </row>
    <row r="957" spans="1:16" ht="16.5" thickBot="1">
      <c r="A957" s="196"/>
      <c r="B957" s="25"/>
      <c r="C957" s="197"/>
      <c r="D957" s="202"/>
      <c r="E957" s="25"/>
      <c r="F957" s="203"/>
      <c r="G957" s="25"/>
      <c r="H957" s="25"/>
      <c r="I957" s="25"/>
      <c r="K957" s="25"/>
      <c r="L957" s="25"/>
      <c r="M957" s="25"/>
      <c r="N957" s="25"/>
      <c r="O957" s="25"/>
      <c r="P957" s="25"/>
    </row>
    <row r="958" spans="1:16" ht="16.5" thickBot="1">
      <c r="A958" s="196"/>
      <c r="B958" s="25"/>
      <c r="C958" s="197"/>
      <c r="D958" s="202"/>
      <c r="E958" s="25"/>
      <c r="F958" s="203"/>
      <c r="G958" s="25"/>
      <c r="H958" s="25"/>
      <c r="I958" s="25"/>
      <c r="K958" s="25"/>
      <c r="L958" s="25"/>
      <c r="M958" s="25"/>
      <c r="N958" s="25"/>
      <c r="O958" s="25"/>
      <c r="P958" s="25"/>
    </row>
    <row r="959" spans="1:16" ht="16.5" thickBot="1">
      <c r="A959" s="196"/>
      <c r="B959" s="25"/>
      <c r="C959" s="197"/>
      <c r="D959" s="202"/>
      <c r="E959" s="25"/>
      <c r="F959" s="203"/>
      <c r="G959" s="25"/>
      <c r="H959" s="25"/>
      <c r="I959" s="25"/>
      <c r="K959" s="25"/>
      <c r="L959" s="25"/>
      <c r="M959" s="25"/>
      <c r="N959" s="25"/>
      <c r="O959" s="25"/>
      <c r="P959" s="25"/>
    </row>
    <row r="960" spans="1:16" ht="16.5" thickBot="1">
      <c r="A960" s="196"/>
      <c r="B960" s="25"/>
      <c r="C960" s="197"/>
      <c r="D960" s="202"/>
      <c r="E960" s="25"/>
      <c r="F960" s="203"/>
      <c r="G960" s="25"/>
      <c r="H960" s="25"/>
      <c r="I960" s="25"/>
      <c r="K960" s="25"/>
      <c r="L960" s="25"/>
      <c r="M960" s="25"/>
      <c r="N960" s="25"/>
      <c r="O960" s="25"/>
      <c r="P960" s="25"/>
    </row>
    <row r="961" spans="1:16" ht="16.5" thickBot="1">
      <c r="A961" s="196"/>
      <c r="B961" s="25"/>
      <c r="C961" s="197"/>
      <c r="D961" s="202"/>
      <c r="E961" s="25"/>
      <c r="F961" s="203"/>
      <c r="G961" s="25"/>
      <c r="H961" s="25"/>
      <c r="I961" s="25"/>
      <c r="K961" s="25"/>
      <c r="L961" s="25"/>
      <c r="M961" s="25"/>
      <c r="N961" s="25"/>
      <c r="O961" s="25"/>
      <c r="P961" s="25"/>
    </row>
    <row r="962" spans="1:16" ht="16.5" thickBot="1">
      <c r="A962" s="196"/>
      <c r="B962" s="25"/>
      <c r="C962" s="197"/>
      <c r="D962" s="202"/>
      <c r="E962" s="25"/>
      <c r="F962" s="203"/>
      <c r="G962" s="25"/>
      <c r="H962" s="25"/>
      <c r="I962" s="25"/>
      <c r="K962" s="25"/>
      <c r="L962" s="25"/>
      <c r="M962" s="25"/>
      <c r="N962" s="25"/>
      <c r="O962" s="25"/>
      <c r="P962" s="25"/>
    </row>
    <row r="963" spans="1:16" ht="16.5" thickBot="1">
      <c r="A963" s="196"/>
      <c r="B963" s="25"/>
      <c r="C963" s="197"/>
      <c r="D963" s="202"/>
      <c r="E963" s="25"/>
      <c r="F963" s="203"/>
      <c r="G963" s="25"/>
      <c r="H963" s="25"/>
      <c r="I963" s="25"/>
      <c r="K963" s="25"/>
      <c r="L963" s="25"/>
      <c r="M963" s="25"/>
      <c r="N963" s="25"/>
      <c r="O963" s="25"/>
      <c r="P963" s="25"/>
    </row>
    <row r="964" spans="1:16" ht="16.5" thickBot="1">
      <c r="A964" s="196"/>
      <c r="B964" s="25"/>
      <c r="C964" s="197"/>
      <c r="D964" s="202"/>
      <c r="E964" s="25"/>
      <c r="F964" s="203"/>
      <c r="G964" s="25"/>
      <c r="H964" s="25"/>
      <c r="I964" s="25"/>
      <c r="K964" s="25"/>
      <c r="L964" s="25"/>
      <c r="M964" s="25"/>
      <c r="N964" s="25"/>
      <c r="O964" s="25"/>
      <c r="P964" s="25"/>
    </row>
    <row r="965" spans="1:16" ht="16.5" thickBot="1">
      <c r="A965" s="196"/>
      <c r="B965" s="25"/>
      <c r="C965" s="197"/>
      <c r="D965" s="202"/>
      <c r="E965" s="25"/>
      <c r="F965" s="203"/>
      <c r="G965" s="25"/>
      <c r="H965" s="25"/>
      <c r="I965" s="25"/>
      <c r="K965" s="25"/>
      <c r="L965" s="25"/>
      <c r="M965" s="25"/>
      <c r="N965" s="25"/>
      <c r="O965" s="25"/>
      <c r="P965" s="25"/>
    </row>
    <row r="966" spans="1:16" ht="16.5" thickBot="1">
      <c r="A966" s="196"/>
      <c r="B966" s="25"/>
      <c r="C966" s="197"/>
      <c r="D966" s="202"/>
      <c r="E966" s="25"/>
      <c r="F966" s="203"/>
      <c r="G966" s="25"/>
      <c r="H966" s="25"/>
      <c r="I966" s="25"/>
      <c r="K966" s="25"/>
      <c r="L966" s="25"/>
      <c r="M966" s="25"/>
      <c r="N966" s="25"/>
      <c r="O966" s="25"/>
      <c r="P966" s="25"/>
    </row>
    <row r="967" spans="1:16" ht="16.5" thickBot="1">
      <c r="A967" s="196"/>
      <c r="B967" s="25"/>
      <c r="C967" s="197"/>
      <c r="D967" s="202"/>
      <c r="E967" s="25"/>
      <c r="F967" s="203"/>
      <c r="G967" s="25"/>
      <c r="H967" s="25"/>
      <c r="I967" s="25"/>
      <c r="K967" s="25"/>
      <c r="L967" s="25"/>
      <c r="M967" s="25"/>
      <c r="N967" s="25"/>
      <c r="O967" s="25"/>
      <c r="P967" s="25"/>
    </row>
    <row r="968" spans="1:16" ht="16.5" thickBot="1">
      <c r="A968" s="196"/>
      <c r="B968" s="25"/>
      <c r="C968" s="197"/>
      <c r="D968" s="202"/>
      <c r="E968" s="25"/>
      <c r="F968" s="203"/>
      <c r="G968" s="25"/>
      <c r="H968" s="25"/>
      <c r="I968" s="25"/>
      <c r="K968" s="25"/>
      <c r="L968" s="25"/>
      <c r="M968" s="25"/>
      <c r="N968" s="25"/>
      <c r="O968" s="25"/>
      <c r="P968" s="25"/>
    </row>
    <row r="969" spans="1:16" ht="16.5" thickBot="1">
      <c r="A969" s="196"/>
      <c r="B969" s="25"/>
      <c r="C969" s="197"/>
      <c r="D969" s="202"/>
      <c r="E969" s="25"/>
      <c r="F969" s="203"/>
      <c r="G969" s="25"/>
      <c r="H969" s="25"/>
      <c r="I969" s="25"/>
      <c r="K969" s="25"/>
      <c r="L969" s="25"/>
      <c r="M969" s="25"/>
      <c r="N969" s="25"/>
      <c r="O969" s="25"/>
      <c r="P969" s="25"/>
    </row>
    <row r="970" spans="1:16" ht="16.5" thickBot="1">
      <c r="A970" s="196"/>
      <c r="B970" s="25"/>
      <c r="C970" s="197"/>
      <c r="D970" s="202"/>
      <c r="E970" s="25"/>
      <c r="F970" s="203"/>
      <c r="G970" s="25"/>
      <c r="H970" s="25"/>
      <c r="I970" s="25"/>
      <c r="K970" s="25"/>
      <c r="L970" s="25"/>
      <c r="M970" s="25"/>
      <c r="N970" s="25"/>
      <c r="O970" s="25"/>
      <c r="P970" s="25"/>
    </row>
    <row r="971" spans="1:16" ht="16.5" thickBot="1">
      <c r="A971" s="196"/>
      <c r="B971" s="25"/>
      <c r="C971" s="197"/>
      <c r="D971" s="202"/>
      <c r="E971" s="25"/>
      <c r="F971" s="203"/>
      <c r="G971" s="25"/>
      <c r="H971" s="25"/>
      <c r="I971" s="25"/>
      <c r="K971" s="25"/>
      <c r="L971" s="25"/>
      <c r="M971" s="25"/>
      <c r="N971" s="25"/>
      <c r="O971" s="25"/>
      <c r="P971" s="25"/>
    </row>
    <row r="972" spans="1:16" ht="16.5" thickBot="1">
      <c r="A972" s="196"/>
      <c r="B972" s="25"/>
      <c r="C972" s="197"/>
      <c r="D972" s="202"/>
      <c r="E972" s="25"/>
      <c r="F972" s="203"/>
      <c r="G972" s="25"/>
      <c r="H972" s="25"/>
      <c r="I972" s="25"/>
      <c r="K972" s="25"/>
      <c r="L972" s="25"/>
      <c r="M972" s="25"/>
      <c r="N972" s="25"/>
      <c r="O972" s="25"/>
      <c r="P972" s="25"/>
    </row>
    <row r="973" spans="1:16" ht="16.5" thickBot="1">
      <c r="A973" s="196"/>
      <c r="B973" s="25"/>
      <c r="C973" s="197"/>
      <c r="D973" s="202"/>
      <c r="E973" s="25"/>
      <c r="F973" s="203"/>
      <c r="G973" s="25"/>
      <c r="H973" s="25"/>
      <c r="I973" s="25"/>
      <c r="K973" s="25"/>
      <c r="L973" s="25"/>
      <c r="M973" s="25"/>
      <c r="N973" s="25"/>
      <c r="O973" s="25"/>
      <c r="P973" s="25"/>
    </row>
    <row r="974" spans="1:16" ht="16.5" thickBot="1">
      <c r="A974" s="196"/>
      <c r="B974" s="25"/>
      <c r="C974" s="197"/>
      <c r="D974" s="202"/>
      <c r="E974" s="25"/>
      <c r="F974" s="203"/>
      <c r="G974" s="25"/>
      <c r="H974" s="25"/>
      <c r="I974" s="25"/>
      <c r="K974" s="25"/>
      <c r="L974" s="25"/>
      <c r="M974" s="25"/>
      <c r="N974" s="25"/>
      <c r="O974" s="25"/>
      <c r="P974" s="25"/>
    </row>
    <row r="975" spans="1:16" ht="16.5" thickBot="1">
      <c r="A975" s="196"/>
      <c r="B975" s="25"/>
      <c r="C975" s="197"/>
      <c r="D975" s="202"/>
      <c r="E975" s="25"/>
      <c r="F975" s="203"/>
      <c r="G975" s="25"/>
      <c r="H975" s="25"/>
      <c r="I975" s="25"/>
      <c r="K975" s="25"/>
      <c r="L975" s="25"/>
      <c r="M975" s="25"/>
      <c r="N975" s="25"/>
      <c r="O975" s="25"/>
      <c r="P975" s="25"/>
    </row>
    <row r="976" spans="1:16" ht="16.5" thickBot="1">
      <c r="A976" s="196"/>
      <c r="B976" s="25"/>
      <c r="C976" s="197"/>
      <c r="D976" s="202"/>
      <c r="E976" s="25"/>
      <c r="F976" s="203"/>
      <c r="G976" s="25"/>
      <c r="H976" s="25"/>
      <c r="I976" s="25"/>
      <c r="K976" s="25"/>
      <c r="L976" s="25"/>
      <c r="M976" s="25"/>
      <c r="N976" s="25"/>
      <c r="O976" s="25"/>
      <c r="P976" s="25"/>
    </row>
    <row r="977" spans="1:16" ht="16.5" thickBot="1">
      <c r="A977" s="196"/>
      <c r="B977" s="25"/>
      <c r="C977" s="197"/>
      <c r="D977" s="202"/>
      <c r="E977" s="25"/>
      <c r="F977" s="203"/>
      <c r="G977" s="25"/>
      <c r="H977" s="25"/>
      <c r="I977" s="25"/>
      <c r="K977" s="25"/>
      <c r="L977" s="25"/>
      <c r="M977" s="25"/>
      <c r="N977" s="25"/>
      <c r="O977" s="25"/>
      <c r="P977" s="25"/>
    </row>
    <row r="978" spans="1:16" ht="16.5" thickBot="1">
      <c r="A978" s="196"/>
      <c r="B978" s="25"/>
      <c r="C978" s="197"/>
      <c r="D978" s="202"/>
      <c r="E978" s="25"/>
      <c r="F978" s="203"/>
      <c r="G978" s="25"/>
      <c r="H978" s="25"/>
      <c r="I978" s="25"/>
      <c r="K978" s="25"/>
      <c r="L978" s="25"/>
      <c r="M978" s="25"/>
      <c r="N978" s="25"/>
      <c r="O978" s="25"/>
      <c r="P978" s="25"/>
    </row>
    <row r="979" spans="1:16" ht="16.5" thickBot="1">
      <c r="A979" s="196"/>
      <c r="B979" s="25"/>
      <c r="C979" s="197"/>
      <c r="D979" s="202"/>
      <c r="E979" s="25"/>
      <c r="F979" s="203"/>
      <c r="G979" s="25"/>
      <c r="H979" s="25"/>
      <c r="I979" s="25"/>
      <c r="K979" s="25"/>
      <c r="L979" s="25"/>
      <c r="M979" s="25"/>
      <c r="N979" s="25"/>
      <c r="O979" s="25"/>
      <c r="P979" s="25"/>
    </row>
    <row r="980" spans="1:16" ht="16.5" thickBot="1">
      <c r="A980" s="196"/>
      <c r="B980" s="25"/>
      <c r="C980" s="197"/>
      <c r="D980" s="202"/>
      <c r="E980" s="25"/>
      <c r="F980" s="203"/>
      <c r="G980" s="25"/>
      <c r="H980" s="25"/>
      <c r="I980" s="25"/>
      <c r="K980" s="25"/>
      <c r="L980" s="25"/>
      <c r="M980" s="25"/>
      <c r="N980" s="25"/>
      <c r="O980" s="25"/>
      <c r="P980" s="25"/>
    </row>
    <row r="981" spans="1:16" ht="16.5" thickBot="1">
      <c r="A981" s="196"/>
      <c r="B981" s="25"/>
      <c r="C981" s="197"/>
      <c r="D981" s="202"/>
      <c r="E981" s="25"/>
      <c r="F981" s="203"/>
      <c r="G981" s="25"/>
      <c r="H981" s="25"/>
      <c r="I981" s="25"/>
      <c r="K981" s="25"/>
      <c r="L981" s="25"/>
      <c r="M981" s="25"/>
      <c r="N981" s="25"/>
      <c r="O981" s="25"/>
      <c r="P981" s="25"/>
    </row>
    <row r="982" spans="1:16" ht="16.5" thickBot="1">
      <c r="A982" s="196"/>
      <c r="B982" s="25"/>
      <c r="C982" s="197"/>
      <c r="D982" s="202"/>
      <c r="E982" s="25"/>
      <c r="F982" s="203"/>
      <c r="G982" s="25"/>
      <c r="H982" s="25"/>
      <c r="I982" s="25"/>
      <c r="K982" s="25"/>
      <c r="L982" s="25"/>
      <c r="M982" s="25"/>
      <c r="N982" s="25"/>
      <c r="O982" s="25"/>
      <c r="P982" s="25"/>
    </row>
    <row r="983" spans="1:16" ht="16.5" thickBot="1">
      <c r="A983" s="196"/>
      <c r="B983" s="25"/>
      <c r="C983" s="197"/>
      <c r="D983" s="202"/>
      <c r="E983" s="25"/>
      <c r="F983" s="203"/>
      <c r="G983" s="25"/>
      <c r="H983" s="25"/>
      <c r="I983" s="25"/>
      <c r="K983" s="25"/>
      <c r="L983" s="25"/>
      <c r="M983" s="25"/>
      <c r="N983" s="25"/>
      <c r="O983" s="25"/>
      <c r="P983" s="25"/>
    </row>
    <row r="984" spans="1:16" ht="16.5" thickBot="1">
      <c r="A984" s="196"/>
      <c r="B984" s="25"/>
      <c r="C984" s="197"/>
      <c r="D984" s="202"/>
      <c r="E984" s="25"/>
      <c r="F984" s="203"/>
      <c r="G984" s="25"/>
      <c r="H984" s="25"/>
      <c r="I984" s="25"/>
      <c r="K984" s="25"/>
      <c r="L984" s="25"/>
      <c r="M984" s="25"/>
      <c r="N984" s="25"/>
      <c r="O984" s="25"/>
      <c r="P984" s="25"/>
    </row>
    <row r="985" spans="1:16" ht="16.5" thickBot="1">
      <c r="A985" s="196"/>
      <c r="B985" s="25"/>
      <c r="C985" s="197"/>
      <c r="D985" s="202"/>
      <c r="E985" s="25"/>
      <c r="F985" s="203"/>
      <c r="G985" s="25"/>
      <c r="H985" s="25"/>
      <c r="I985" s="25"/>
      <c r="K985" s="25"/>
      <c r="L985" s="25"/>
      <c r="M985" s="25"/>
      <c r="N985" s="25"/>
      <c r="O985" s="25"/>
      <c r="P985" s="25"/>
    </row>
    <row r="986" spans="1:16" ht="16.5" thickBot="1">
      <c r="A986" s="196"/>
      <c r="B986" s="25"/>
      <c r="C986" s="197"/>
      <c r="D986" s="202"/>
      <c r="E986" s="25"/>
      <c r="F986" s="203"/>
      <c r="G986" s="25"/>
      <c r="H986" s="25"/>
      <c r="I986" s="25"/>
      <c r="K986" s="25"/>
      <c r="L986" s="25"/>
      <c r="M986" s="25"/>
      <c r="N986" s="25"/>
      <c r="O986" s="25"/>
      <c r="P986" s="25"/>
    </row>
    <row r="987" spans="1:16" ht="16.5" thickBot="1">
      <c r="A987" s="196"/>
      <c r="B987" s="25"/>
      <c r="C987" s="197"/>
      <c r="D987" s="202"/>
      <c r="E987" s="25"/>
      <c r="F987" s="203"/>
      <c r="G987" s="25"/>
      <c r="H987" s="25"/>
      <c r="I987" s="25"/>
      <c r="K987" s="25"/>
      <c r="L987" s="25"/>
      <c r="M987" s="25"/>
      <c r="N987" s="25"/>
      <c r="O987" s="25"/>
      <c r="P987" s="25"/>
    </row>
    <row r="988" spans="1:16" ht="16.5" thickBot="1">
      <c r="A988" s="196"/>
      <c r="B988" s="25"/>
      <c r="C988" s="197"/>
      <c r="D988" s="202"/>
      <c r="E988" s="25"/>
      <c r="F988" s="203"/>
      <c r="G988" s="25"/>
      <c r="H988" s="25"/>
      <c r="I988" s="25"/>
      <c r="K988" s="25"/>
      <c r="L988" s="25"/>
      <c r="M988" s="25"/>
      <c r="N988" s="25"/>
      <c r="O988" s="25"/>
      <c r="P988" s="25"/>
    </row>
    <row r="989" spans="1:16" ht="16.5" thickBot="1">
      <c r="A989" s="196"/>
      <c r="B989" s="25"/>
      <c r="C989" s="197"/>
      <c r="D989" s="202"/>
      <c r="E989" s="25"/>
      <c r="F989" s="203"/>
      <c r="G989" s="25"/>
      <c r="H989" s="25"/>
      <c r="I989" s="25"/>
      <c r="K989" s="25"/>
      <c r="L989" s="25"/>
      <c r="M989" s="25"/>
      <c r="N989" s="25"/>
      <c r="O989" s="25"/>
      <c r="P989" s="25"/>
    </row>
    <row r="990" spans="1:16" ht="16.5" thickBot="1">
      <c r="A990" s="196"/>
      <c r="B990" s="25"/>
      <c r="C990" s="197"/>
      <c r="D990" s="202"/>
      <c r="E990" s="25"/>
      <c r="F990" s="203"/>
      <c r="G990" s="25"/>
      <c r="H990" s="25"/>
      <c r="I990" s="25"/>
      <c r="K990" s="25"/>
      <c r="L990" s="25"/>
      <c r="M990" s="25"/>
      <c r="N990" s="25"/>
      <c r="O990" s="25"/>
      <c r="P990" s="25"/>
    </row>
    <row r="991" spans="1:16" ht="16.5" thickBot="1">
      <c r="A991" s="196"/>
      <c r="B991" s="25"/>
      <c r="C991" s="197"/>
      <c r="D991" s="202"/>
      <c r="E991" s="25"/>
      <c r="F991" s="203"/>
      <c r="G991" s="25"/>
      <c r="H991" s="25"/>
      <c r="I991" s="25"/>
      <c r="K991" s="25"/>
      <c r="L991" s="25"/>
      <c r="M991" s="25"/>
      <c r="N991" s="25"/>
      <c r="O991" s="25"/>
      <c r="P991" s="25"/>
    </row>
    <row r="992" spans="1:16" ht="16.5" thickBot="1">
      <c r="A992" s="196"/>
      <c r="B992" s="25"/>
      <c r="C992" s="197"/>
      <c r="D992" s="202"/>
      <c r="E992" s="25"/>
      <c r="F992" s="203"/>
      <c r="G992" s="25"/>
      <c r="H992" s="25"/>
      <c r="I992" s="25"/>
      <c r="K992" s="25"/>
      <c r="L992" s="25"/>
      <c r="M992" s="25"/>
      <c r="N992" s="25"/>
      <c r="O992" s="25"/>
      <c r="P992" s="25"/>
    </row>
    <row r="993" spans="1:16" ht="16.5" thickBot="1">
      <c r="A993" s="196"/>
      <c r="B993" s="25"/>
      <c r="C993" s="197"/>
      <c r="D993" s="202"/>
      <c r="E993" s="25"/>
      <c r="F993" s="203"/>
      <c r="G993" s="25"/>
      <c r="H993" s="25"/>
      <c r="I993" s="25"/>
      <c r="K993" s="25"/>
      <c r="L993" s="25"/>
      <c r="M993" s="25"/>
      <c r="N993" s="25"/>
      <c r="O993" s="25"/>
      <c r="P993" s="25"/>
    </row>
    <row r="994" spans="1:16" ht="16.5" thickBot="1">
      <c r="A994" s="196"/>
      <c r="B994" s="25"/>
      <c r="C994" s="197"/>
      <c r="D994" s="202"/>
      <c r="E994" s="25"/>
      <c r="F994" s="203"/>
      <c r="G994" s="25"/>
      <c r="H994" s="25"/>
      <c r="I994" s="25"/>
      <c r="K994" s="25"/>
      <c r="L994" s="25"/>
      <c r="M994" s="25"/>
      <c r="N994" s="25"/>
      <c r="O994" s="25"/>
      <c r="P994" s="25"/>
    </row>
    <row r="995" spans="1:16" ht="16.5" thickBot="1">
      <c r="A995" s="196"/>
      <c r="B995" s="25"/>
      <c r="C995" s="197"/>
      <c r="D995" s="202"/>
      <c r="E995" s="25"/>
      <c r="F995" s="203"/>
      <c r="G995" s="25"/>
      <c r="H995" s="25"/>
      <c r="I995" s="25"/>
      <c r="K995" s="25"/>
      <c r="L995" s="25"/>
      <c r="M995" s="25"/>
      <c r="N995" s="25"/>
      <c r="O995" s="25"/>
      <c r="P995" s="25"/>
    </row>
    <row r="996" spans="1:16" ht="16.5" thickBot="1">
      <c r="A996" s="196"/>
      <c r="B996" s="25"/>
      <c r="C996" s="197"/>
      <c r="D996" s="202"/>
      <c r="E996" s="25"/>
      <c r="F996" s="203"/>
      <c r="G996" s="25"/>
      <c r="H996" s="25"/>
      <c r="I996" s="25"/>
      <c r="K996" s="25"/>
      <c r="L996" s="25"/>
      <c r="M996" s="25"/>
      <c r="N996" s="25"/>
      <c r="O996" s="25"/>
      <c r="P996" s="25"/>
    </row>
    <row r="997" spans="1:16" ht="16.5" thickBot="1">
      <c r="A997" s="196"/>
      <c r="B997" s="25"/>
      <c r="C997" s="197"/>
      <c r="D997" s="202"/>
      <c r="E997" s="25"/>
      <c r="F997" s="203"/>
      <c r="G997" s="25"/>
      <c r="H997" s="25"/>
      <c r="I997" s="25"/>
      <c r="K997" s="25"/>
      <c r="L997" s="25"/>
      <c r="M997" s="25"/>
      <c r="N997" s="25"/>
      <c r="O997" s="25"/>
      <c r="P997" s="25"/>
    </row>
    <row r="998" spans="1:16" ht="16.5" thickBot="1">
      <c r="A998" s="196"/>
      <c r="B998" s="25"/>
      <c r="C998" s="197"/>
      <c r="D998" s="202"/>
      <c r="E998" s="25"/>
      <c r="F998" s="203"/>
      <c r="G998" s="25"/>
      <c r="H998" s="25"/>
      <c r="I998" s="25"/>
      <c r="K998" s="25"/>
      <c r="L998" s="25"/>
      <c r="M998" s="25"/>
      <c r="N998" s="25"/>
      <c r="O998" s="25"/>
      <c r="P998" s="25"/>
    </row>
    <row r="999" spans="1:16" ht="16.5" thickBot="1">
      <c r="A999" s="196"/>
      <c r="B999" s="25"/>
      <c r="C999" s="197"/>
      <c r="D999" s="202"/>
      <c r="E999" s="25"/>
      <c r="F999" s="203"/>
      <c r="G999" s="25"/>
      <c r="H999" s="25"/>
      <c r="I999" s="25"/>
      <c r="K999" s="25"/>
      <c r="L999" s="25"/>
      <c r="M999" s="25"/>
      <c r="N999" s="25"/>
      <c r="O999" s="25"/>
      <c r="P999" s="25"/>
    </row>
    <row r="1000" spans="1:16" ht="16.5" thickBot="1">
      <c r="A1000" s="196"/>
      <c r="B1000" s="25"/>
      <c r="C1000" s="197"/>
      <c r="D1000" s="202"/>
      <c r="E1000" s="25"/>
      <c r="F1000" s="203"/>
      <c r="G1000" s="25"/>
      <c r="H1000" s="25"/>
      <c r="I1000" s="25"/>
      <c r="K1000" s="25"/>
      <c r="L1000" s="25"/>
      <c r="M1000" s="25"/>
      <c r="N1000" s="25"/>
      <c r="O1000" s="25"/>
      <c r="P1000" s="25"/>
    </row>
    <row r="1001" spans="1:16" ht="16.5" thickBot="1">
      <c r="A1001" s="196"/>
      <c r="B1001" s="25"/>
      <c r="C1001" s="197"/>
      <c r="D1001" s="202"/>
      <c r="E1001" s="25"/>
      <c r="F1001" s="203"/>
      <c r="G1001" s="25"/>
      <c r="H1001" s="25"/>
      <c r="I1001" s="25"/>
      <c r="K1001" s="25"/>
      <c r="L1001" s="25"/>
      <c r="M1001" s="25"/>
      <c r="N1001" s="25"/>
      <c r="O1001" s="25"/>
      <c r="P1001" s="25"/>
    </row>
    <row r="1002" spans="1:16" ht="16.5" thickBot="1">
      <c r="A1002" s="196"/>
      <c r="B1002" s="25"/>
      <c r="C1002" s="197"/>
      <c r="D1002" s="202"/>
      <c r="E1002" s="25"/>
      <c r="F1002" s="203"/>
      <c r="G1002" s="25"/>
      <c r="H1002" s="25"/>
      <c r="I1002" s="25"/>
      <c r="K1002" s="25"/>
      <c r="L1002" s="25"/>
      <c r="M1002" s="25"/>
      <c r="N1002" s="25"/>
      <c r="O1002" s="25"/>
      <c r="P1002" s="25"/>
    </row>
    <row r="1003" spans="1:16" ht="16.5" thickBot="1">
      <c r="A1003" s="196"/>
      <c r="B1003" s="25"/>
      <c r="C1003" s="197"/>
      <c r="D1003" s="202"/>
      <c r="E1003" s="25"/>
      <c r="F1003" s="203"/>
      <c r="G1003" s="25"/>
      <c r="H1003" s="25"/>
      <c r="I1003" s="25"/>
      <c r="K1003" s="25"/>
      <c r="L1003" s="25"/>
      <c r="M1003" s="25"/>
      <c r="N1003" s="25"/>
      <c r="O1003" s="25"/>
      <c r="P1003" s="25"/>
    </row>
    <row r="1004" spans="1:16" ht="16.5" thickBot="1">
      <c r="A1004" s="196"/>
      <c r="B1004" s="25"/>
      <c r="C1004" s="197"/>
      <c r="D1004" s="202"/>
      <c r="E1004" s="25"/>
      <c r="F1004" s="203"/>
      <c r="G1004" s="25"/>
      <c r="H1004" s="25"/>
      <c r="I1004" s="25"/>
      <c r="K1004" s="25"/>
      <c r="L1004" s="25"/>
      <c r="M1004" s="25"/>
      <c r="N1004" s="25"/>
      <c r="O1004" s="25"/>
      <c r="P1004" s="25"/>
    </row>
    <row r="1005" spans="1:16" ht="16.5" thickBot="1">
      <c r="A1005" s="196"/>
      <c r="B1005" s="25"/>
      <c r="C1005" s="197"/>
      <c r="D1005" s="202"/>
      <c r="E1005" s="25"/>
      <c r="F1005" s="203"/>
      <c r="G1005" s="25"/>
      <c r="H1005" s="25"/>
      <c r="I1005" s="25"/>
      <c r="K1005" s="25"/>
      <c r="L1005" s="25"/>
      <c r="M1005" s="25"/>
      <c r="N1005" s="25"/>
      <c r="O1005" s="25"/>
      <c r="P1005" s="25"/>
    </row>
    <row r="1006" spans="1:16" ht="16.5" thickBot="1">
      <c r="A1006" s="196"/>
      <c r="B1006" s="25"/>
      <c r="C1006" s="197"/>
      <c r="D1006" s="202"/>
      <c r="E1006" s="25"/>
      <c r="F1006" s="203"/>
      <c r="G1006" s="25"/>
      <c r="H1006" s="25"/>
      <c r="I1006" s="25"/>
      <c r="K1006" s="25"/>
      <c r="L1006" s="25"/>
      <c r="M1006" s="25"/>
      <c r="N1006" s="25"/>
      <c r="O1006" s="25"/>
      <c r="P1006" s="25"/>
    </row>
    <row r="1007" spans="1:16" ht="16.5" thickBot="1">
      <c r="A1007" s="196"/>
      <c r="B1007" s="25"/>
      <c r="C1007" s="197"/>
      <c r="D1007" s="202"/>
      <c r="E1007" s="25"/>
      <c r="F1007" s="203"/>
      <c r="G1007" s="25"/>
      <c r="H1007" s="25"/>
      <c r="I1007" s="25"/>
      <c r="K1007" s="25"/>
      <c r="L1007" s="25"/>
      <c r="M1007" s="25"/>
      <c r="N1007" s="25"/>
      <c r="O1007" s="25"/>
      <c r="P1007" s="25"/>
    </row>
    <row r="1008" spans="1:16" ht="16.5" thickBot="1">
      <c r="A1008" s="196"/>
      <c r="B1008" s="25"/>
      <c r="C1008" s="197"/>
      <c r="D1008" s="202"/>
      <c r="E1008" s="25"/>
      <c r="F1008" s="203"/>
      <c r="G1008" s="25"/>
      <c r="H1008" s="25"/>
      <c r="I1008" s="25"/>
      <c r="K1008" s="25"/>
      <c r="L1008" s="25"/>
      <c r="M1008" s="25"/>
      <c r="N1008" s="25"/>
      <c r="O1008" s="25"/>
      <c r="P1008" s="25"/>
    </row>
    <row r="1009" spans="1:16" ht="16.5" thickBot="1">
      <c r="A1009" s="196"/>
      <c r="B1009" s="25"/>
      <c r="C1009" s="197"/>
      <c r="D1009" s="202"/>
      <c r="E1009" s="25"/>
      <c r="F1009" s="203"/>
      <c r="G1009" s="25"/>
      <c r="H1009" s="25"/>
      <c r="I1009" s="25"/>
      <c r="K1009" s="25"/>
      <c r="L1009" s="25"/>
      <c r="M1009" s="25"/>
      <c r="N1009" s="25"/>
      <c r="O1009" s="25"/>
      <c r="P1009" s="25"/>
    </row>
    <row r="1010" spans="1:16" ht="16.5" thickBot="1">
      <c r="A1010" s="196"/>
      <c r="B1010" s="25"/>
      <c r="C1010" s="197"/>
      <c r="D1010" s="202"/>
      <c r="E1010" s="25"/>
      <c r="F1010" s="203"/>
      <c r="G1010" s="25"/>
      <c r="H1010" s="25"/>
      <c r="I1010" s="25"/>
      <c r="K1010" s="25"/>
      <c r="L1010" s="25"/>
      <c r="M1010" s="25"/>
      <c r="N1010" s="25"/>
      <c r="O1010" s="25"/>
      <c r="P1010" s="25"/>
    </row>
    <row r="1011" spans="1:16" ht="16.5" thickBot="1">
      <c r="A1011" s="196"/>
      <c r="B1011" s="25"/>
      <c r="C1011" s="197"/>
      <c r="D1011" s="202"/>
      <c r="E1011" s="25"/>
      <c r="F1011" s="203"/>
      <c r="G1011" s="25"/>
      <c r="H1011" s="25"/>
      <c r="I1011" s="25"/>
      <c r="K1011" s="25"/>
      <c r="L1011" s="25"/>
      <c r="M1011" s="25"/>
      <c r="N1011" s="25"/>
      <c r="O1011" s="25"/>
      <c r="P1011" s="25"/>
    </row>
    <row r="1012" spans="1:16" ht="16.5" thickBot="1">
      <c r="A1012" s="196"/>
      <c r="B1012" s="25"/>
      <c r="C1012" s="197"/>
      <c r="D1012" s="202"/>
      <c r="E1012" s="25"/>
      <c r="F1012" s="203"/>
      <c r="G1012" s="25"/>
      <c r="H1012" s="25"/>
      <c r="I1012" s="25"/>
      <c r="K1012" s="25"/>
      <c r="L1012" s="25"/>
      <c r="M1012" s="25"/>
      <c r="N1012" s="25"/>
      <c r="O1012" s="25"/>
      <c r="P1012" s="25"/>
    </row>
    <row r="1013" spans="1:16" ht="16.5" thickBot="1">
      <c r="A1013" s="196"/>
      <c r="B1013" s="25"/>
      <c r="C1013" s="197"/>
      <c r="D1013" s="202"/>
      <c r="E1013" s="25"/>
      <c r="F1013" s="203"/>
      <c r="G1013" s="25"/>
      <c r="H1013" s="25"/>
      <c r="I1013" s="25"/>
      <c r="K1013" s="25"/>
      <c r="L1013" s="25"/>
      <c r="M1013" s="25"/>
      <c r="N1013" s="25"/>
      <c r="O1013" s="25"/>
      <c r="P1013" s="25"/>
    </row>
    <row r="1014" spans="1:16" ht="16.5" thickBot="1">
      <c r="A1014" s="196"/>
      <c r="B1014" s="25"/>
      <c r="C1014" s="197"/>
      <c r="D1014" s="202"/>
      <c r="E1014" s="25"/>
      <c r="F1014" s="203"/>
      <c r="G1014" s="25"/>
      <c r="H1014" s="25"/>
      <c r="I1014" s="25"/>
      <c r="K1014" s="25"/>
      <c r="L1014" s="25"/>
      <c r="M1014" s="25"/>
      <c r="N1014" s="25"/>
      <c r="O1014" s="25"/>
      <c r="P1014" s="25"/>
    </row>
    <row r="1015" spans="1:16" ht="16.5" thickBot="1">
      <c r="A1015" s="196"/>
      <c r="B1015" s="25"/>
      <c r="C1015" s="197"/>
      <c r="D1015" s="202"/>
      <c r="E1015" s="25"/>
      <c r="F1015" s="203"/>
      <c r="G1015" s="25"/>
      <c r="H1015" s="25"/>
      <c r="I1015" s="25"/>
      <c r="K1015" s="25"/>
      <c r="L1015" s="25"/>
      <c r="M1015" s="25"/>
      <c r="N1015" s="25"/>
      <c r="O1015" s="25"/>
      <c r="P1015" s="25"/>
    </row>
    <row r="1016" spans="1:16" ht="16.5" thickBot="1">
      <c r="A1016" s="196"/>
      <c r="B1016" s="25"/>
      <c r="C1016" s="197"/>
      <c r="D1016" s="202"/>
      <c r="E1016" s="25"/>
      <c r="F1016" s="203"/>
      <c r="G1016" s="25"/>
      <c r="H1016" s="25"/>
      <c r="I1016" s="25"/>
      <c r="K1016" s="25"/>
      <c r="L1016" s="25"/>
      <c r="M1016" s="25"/>
      <c r="N1016" s="25"/>
      <c r="O1016" s="25"/>
      <c r="P1016" s="25"/>
    </row>
    <row r="1017" spans="1:16" ht="16.5" thickBot="1">
      <c r="A1017" s="196"/>
      <c r="B1017" s="25"/>
      <c r="C1017" s="197"/>
      <c r="D1017" s="202"/>
      <c r="E1017" s="25"/>
      <c r="F1017" s="203"/>
      <c r="G1017" s="25"/>
      <c r="H1017" s="25"/>
      <c r="I1017" s="25"/>
      <c r="K1017" s="25"/>
      <c r="L1017" s="25"/>
      <c r="M1017" s="25"/>
      <c r="N1017" s="25"/>
      <c r="O1017" s="25"/>
      <c r="P1017" s="25"/>
    </row>
    <row r="1018" spans="1:16" ht="16.5" thickBot="1">
      <c r="A1018" s="196"/>
      <c r="B1018" s="25"/>
      <c r="C1018" s="197"/>
      <c r="D1018" s="202"/>
      <c r="E1018" s="25"/>
      <c r="F1018" s="203"/>
      <c r="G1018" s="25"/>
      <c r="H1018" s="25"/>
      <c r="I1018" s="25"/>
      <c r="K1018" s="25"/>
      <c r="L1018" s="25"/>
      <c r="M1018" s="25"/>
      <c r="N1018" s="25"/>
      <c r="O1018" s="25"/>
      <c r="P1018" s="25"/>
    </row>
    <row r="1019" spans="1:16" ht="16.5" thickBot="1">
      <c r="A1019" s="196"/>
      <c r="B1019" s="25"/>
      <c r="C1019" s="197"/>
      <c r="D1019" s="202"/>
      <c r="E1019" s="25"/>
      <c r="F1019" s="203"/>
      <c r="G1019" s="25"/>
      <c r="H1019" s="25"/>
      <c r="I1019" s="25"/>
      <c r="K1019" s="25"/>
      <c r="L1019" s="25"/>
      <c r="M1019" s="25"/>
      <c r="N1019" s="25"/>
      <c r="O1019" s="25"/>
      <c r="P1019" s="25"/>
    </row>
    <row r="1020" spans="1:16" ht="16.5" thickBot="1">
      <c r="A1020" s="196"/>
      <c r="B1020" s="25"/>
      <c r="C1020" s="197"/>
      <c r="D1020" s="202"/>
      <c r="E1020" s="25"/>
      <c r="F1020" s="203"/>
      <c r="G1020" s="25"/>
      <c r="H1020" s="25"/>
      <c r="I1020" s="25"/>
      <c r="K1020" s="25"/>
      <c r="L1020" s="25"/>
      <c r="M1020" s="25"/>
      <c r="N1020" s="25"/>
      <c r="O1020" s="25"/>
      <c r="P1020" s="25"/>
    </row>
    <row r="1021" spans="1:16" ht="16.5" thickBot="1">
      <c r="A1021" s="196"/>
      <c r="B1021" s="25"/>
      <c r="C1021" s="197"/>
      <c r="D1021" s="202"/>
      <c r="E1021" s="25"/>
      <c r="F1021" s="203"/>
      <c r="G1021" s="25"/>
      <c r="H1021" s="25"/>
      <c r="I1021" s="25"/>
      <c r="K1021" s="25"/>
      <c r="L1021" s="25"/>
      <c r="M1021" s="25"/>
      <c r="N1021" s="25"/>
      <c r="O1021" s="25"/>
      <c r="P1021" s="25"/>
    </row>
    <row r="1022" spans="1:16" ht="16.5" thickBot="1">
      <c r="A1022" s="196"/>
      <c r="B1022" s="25"/>
      <c r="C1022" s="197"/>
      <c r="D1022" s="202"/>
      <c r="E1022" s="25"/>
      <c r="F1022" s="203"/>
      <c r="G1022" s="25"/>
      <c r="H1022" s="25"/>
      <c r="I1022" s="25"/>
      <c r="K1022" s="25"/>
      <c r="L1022" s="25"/>
      <c r="M1022" s="25"/>
      <c r="N1022" s="25"/>
      <c r="O1022" s="25"/>
      <c r="P1022" s="25"/>
    </row>
    <row r="1023" spans="1:16" ht="16.5" thickBot="1">
      <c r="A1023" s="196"/>
      <c r="B1023" s="25"/>
      <c r="C1023" s="197"/>
      <c r="D1023" s="202"/>
      <c r="E1023" s="25"/>
      <c r="F1023" s="203"/>
      <c r="G1023" s="25"/>
      <c r="H1023" s="25"/>
      <c r="I1023" s="25"/>
      <c r="K1023" s="25"/>
      <c r="L1023" s="25"/>
      <c r="M1023" s="25"/>
      <c r="N1023" s="25"/>
      <c r="O1023" s="25"/>
      <c r="P1023" s="25"/>
    </row>
    <row r="1024" spans="1:16" ht="16.5" thickBot="1">
      <c r="A1024" s="196"/>
      <c r="B1024" s="25"/>
      <c r="C1024" s="197"/>
      <c r="D1024" s="202"/>
      <c r="E1024" s="25"/>
      <c r="F1024" s="203"/>
      <c r="G1024" s="25"/>
      <c r="H1024" s="25"/>
      <c r="I1024" s="25"/>
      <c r="K1024" s="25"/>
      <c r="L1024" s="25"/>
      <c r="M1024" s="25"/>
      <c r="N1024" s="25"/>
      <c r="O1024" s="25"/>
      <c r="P1024" s="25"/>
    </row>
    <row r="1025" spans="1:16" ht="16.5" thickBot="1">
      <c r="A1025" s="196"/>
      <c r="B1025" s="25"/>
      <c r="C1025" s="197"/>
      <c r="D1025" s="202"/>
      <c r="E1025" s="25"/>
      <c r="F1025" s="203"/>
      <c r="G1025" s="25"/>
      <c r="H1025" s="25"/>
      <c r="I1025" s="25"/>
      <c r="K1025" s="25"/>
      <c r="L1025" s="25"/>
      <c r="M1025" s="25"/>
      <c r="N1025" s="25"/>
      <c r="O1025" s="25"/>
      <c r="P1025" s="25"/>
    </row>
    <row r="1026" spans="1:16" ht="16.5" thickBot="1">
      <c r="A1026" s="196"/>
      <c r="B1026" s="25"/>
      <c r="C1026" s="197"/>
      <c r="D1026" s="202"/>
      <c r="E1026" s="25"/>
      <c r="F1026" s="203"/>
      <c r="G1026" s="25"/>
      <c r="H1026" s="25"/>
      <c r="I1026" s="25"/>
      <c r="K1026" s="25"/>
      <c r="L1026" s="25"/>
      <c r="M1026" s="25"/>
      <c r="N1026" s="25"/>
      <c r="O1026" s="25"/>
      <c r="P1026" s="25"/>
    </row>
    <row r="1027" spans="1:16">
      <c r="A1027" s="196"/>
      <c r="B1027" s="25"/>
      <c r="C1027" s="197"/>
      <c r="D1027" s="204"/>
      <c r="E1027" s="25"/>
      <c r="F1027" s="203"/>
      <c r="G1027" s="25"/>
      <c r="H1027" s="25"/>
      <c r="I1027" s="25"/>
      <c r="K1027" s="25"/>
      <c r="L1027" s="25"/>
      <c r="M1027" s="25"/>
      <c r="N1027" s="25"/>
      <c r="O1027" s="25"/>
      <c r="P1027" s="25"/>
    </row>
  </sheetData>
  <sheetProtection algorithmName="SHA-512" hashValue="1fF9adIYrHFnqXC0gF/o/vA5OOFbiHJWyhPSMXBDVfZPHyE1VlcwI9ELIHjI4jkBvFfK2fhYBT72K4dyLhVBvA==" saltValue="02QUJipPMAX9zNzztD5lQw==" spinCount="100000" sheet="1" autoFilter="0"/>
  <autoFilter ref="A2:R44" xr:uid="{00000000-0009-0000-0000-000005000000}"/>
  <mergeCells count="6">
    <mergeCell ref="P1:Q1"/>
    <mergeCell ref="A1:B1"/>
    <mergeCell ref="C1:E1"/>
    <mergeCell ref="F1:F2"/>
    <mergeCell ref="G1:I1"/>
    <mergeCell ref="J1:O1"/>
  </mergeCells>
  <hyperlinks>
    <hyperlink ref="R35" r:id="rId1" xr:uid="{7AFC656F-0AB7-406B-B227-FACCEE93A5EF}"/>
    <hyperlink ref="R33" r:id="rId2" xr:uid="{F9BEFF08-A556-49B5-B029-624F65A0E169}"/>
    <hyperlink ref="R34" r:id="rId3" xr:uid="{06E968ED-FEAF-46ED-B221-AC315861C452}"/>
    <hyperlink ref="R36" r:id="rId4" xr:uid="{44897C1B-01C3-4880-B54F-10C49223745E}"/>
    <hyperlink ref="R37" r:id="rId5" xr:uid="{255B50CA-C22B-4C62-BA68-7D05044997E3}"/>
    <hyperlink ref="R38" r:id="rId6" xr:uid="{D3CFAC4E-259C-43BC-82A1-44FB5DF04E1D}"/>
    <hyperlink ref="R6" r:id="rId7" display="https://www.delft.care/x-ray-systems/" xr:uid="{DC4AFB0C-C91B-4C40-BC41-90BE107DCCAC}"/>
    <hyperlink ref="R10" r:id="rId8" display="https://www.delft.care/x-ray-systems/" xr:uid="{52D8FC39-CAF7-417F-BC46-DFA731C0DAF1}"/>
    <hyperlink ref="R11" r:id="rId9" display="https://www.delft.care/x-ray-systems/" xr:uid="{E0373B17-6528-4C2D-8732-6F340F4D87EC}"/>
    <hyperlink ref="R27" r:id="rId10" display="https://www.delft.care/cad4tb-2/" xr:uid="{A2E5E393-DD54-4BD8-8513-03B4C5D13297}"/>
    <hyperlink ref="R28" r:id="rId11" display="https://www.delft.care/cad4tb-2/" xr:uid="{6F66681F-DBE2-4E06-98EA-DA0834935271}"/>
    <hyperlink ref="R19" r:id="rId12" xr:uid="{0017B16D-7183-4913-826B-09055508C93F}"/>
    <hyperlink ref="R12" r:id="rId13" xr:uid="{09F3007D-F09D-49A6-A8C3-9A47FEFA02DF}"/>
    <hyperlink ref="R16" r:id="rId14" xr:uid="{A1102B85-8C5F-4A7D-AB5D-8820E7968F54}"/>
    <hyperlink ref="R18" r:id="rId15" xr:uid="{0275BEC0-C2C7-450A-9A47-F0611C1F9C06}"/>
    <hyperlink ref="R42" r:id="rId16" xr:uid="{72B344C4-E5FA-4C73-BA52-A3FC7AA032C3}"/>
    <hyperlink ref="R40" r:id="rId17" xr:uid="{D8448E86-DC9E-4A8F-8284-296AAC3B71C4}"/>
    <hyperlink ref="R39" r:id="rId18" xr:uid="{98836AB6-9D6C-46D9-A270-08E5469C00E0}"/>
    <hyperlink ref="R43" r:id="rId19" xr:uid="{6CA2196A-5F66-46E9-BE87-D8F83D7DF858}"/>
    <hyperlink ref="R44" r:id="rId20" xr:uid="{BE982653-F14C-40E5-9D8A-E1B95C6E9FAC}"/>
    <hyperlink ref="R23" r:id="rId21" xr:uid="{237EECEA-62E1-41A6-A3F6-6017AFCA2D30}"/>
    <hyperlink ref="R24" r:id="rId22" xr:uid="{AC887E27-ACE0-4202-8580-44A101766D8F}"/>
    <hyperlink ref="R41" r:id="rId23" xr:uid="{7FFCAE1F-2F98-4D6E-9187-1E17D0DB2833}"/>
  </hyperlinks>
  <pageMargins left="0.7" right="0.7" top="0.75" bottom="0.75" header="0.3" footer="0.3"/>
  <pageSetup orientation="portrait" horizontalDpi="90" verticalDpi="90" r:id="rId24"/>
  <ignoredErrors>
    <ignoredError sqref="P35:Q35 K11:N11 Q41" numberStoredAsText="1"/>
  </ignoredErrors>
  <drawing r:id="rId2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3" tint="0.79998168889431442"/>
    <pageSetUpPr fitToPage="1"/>
  </sheetPr>
  <dimension ref="A1:J12"/>
  <sheetViews>
    <sheetView showGridLines="0" zoomScale="90" zoomScaleNormal="90" workbookViewId="0">
      <selection activeCell="E7" sqref="E7"/>
    </sheetView>
  </sheetViews>
  <sheetFormatPr defaultColWidth="11.42578125" defaultRowHeight="12.75"/>
  <cols>
    <col min="1" max="1" width="40" style="11" customWidth="1"/>
    <col min="2" max="2" width="0.85546875" style="11" customWidth="1"/>
    <col min="3" max="8" width="17.7109375" style="11" customWidth="1"/>
    <col min="9" max="9" width="21.140625" style="11" bestFit="1" customWidth="1"/>
    <col min="10" max="10" width="25.28515625" style="11" bestFit="1" customWidth="1"/>
    <col min="11" max="11" width="25.85546875" style="11" customWidth="1"/>
    <col min="12" max="12" width="8.42578125" style="11" customWidth="1"/>
    <col min="13" max="13" width="10.28515625" style="11" customWidth="1"/>
    <col min="14" max="16384" width="11.42578125" style="11"/>
  </cols>
  <sheetData>
    <row r="1" spans="1:10" ht="51" customHeight="1" thickBot="1">
      <c r="A1" s="499"/>
      <c r="B1" s="500"/>
      <c r="C1" s="1195" t="s">
        <v>2058</v>
      </c>
      <c r="D1" s="1195"/>
      <c r="E1" s="1195"/>
      <c r="F1" s="1195"/>
      <c r="G1" s="1195"/>
      <c r="H1" s="1195"/>
      <c r="I1" s="1195"/>
      <c r="J1" s="1196"/>
    </row>
    <row r="2" spans="1:10" ht="3.75" customHeight="1" thickBot="1">
      <c r="A2" s="504"/>
      <c r="B2" s="505"/>
      <c r="C2" s="505"/>
      <c r="D2" s="506"/>
      <c r="E2" s="506"/>
      <c r="F2" s="506"/>
      <c r="G2" s="506"/>
      <c r="H2" s="506"/>
      <c r="I2" s="507"/>
      <c r="J2" s="508"/>
    </row>
    <row r="3" spans="1:10" ht="26.25" customHeight="1" thickBot="1">
      <c r="A3" s="1211" t="s">
        <v>12</v>
      </c>
      <c r="B3" s="1193"/>
      <c r="C3" s="1210" t="s">
        <v>82</v>
      </c>
      <c r="D3" s="1210"/>
      <c r="E3" s="1212" t="s">
        <v>2059</v>
      </c>
      <c r="F3" s="1213"/>
      <c r="G3" s="1210" t="s">
        <v>1902</v>
      </c>
      <c r="H3" s="1210" t="s">
        <v>1903</v>
      </c>
      <c r="I3" s="1210" t="s">
        <v>1904</v>
      </c>
      <c r="J3" s="1210" t="s">
        <v>1905</v>
      </c>
    </row>
    <row r="4" spans="1:10" ht="24" customHeight="1" thickBot="1">
      <c r="A4" s="1210"/>
      <c r="B4" s="1193"/>
      <c r="C4" s="767" t="s">
        <v>1906</v>
      </c>
      <c r="D4" s="767" t="s">
        <v>1907</v>
      </c>
      <c r="E4" s="767" t="s">
        <v>1906</v>
      </c>
      <c r="F4" s="767" t="s">
        <v>1907</v>
      </c>
      <c r="G4" s="1194"/>
      <c r="H4" s="1194"/>
      <c r="I4" s="1194"/>
      <c r="J4" s="1194"/>
    </row>
    <row r="5" spans="1:10" ht="20.100000000000001" customHeight="1" thickBot="1">
      <c r="A5" s="456" t="s">
        <v>1949</v>
      </c>
      <c r="B5" s="259"/>
      <c r="C5" s="768" t="str">
        <f>IF(SUMIFS('Calculations - Medical devices'!E:E,'Calculations - Medical devices'!B:B,'6 MD Planning tool'!A5,'Calculations - Medical devices'!D:D,"*"&amp;"General Cargo"&amp;"*")=0,"",SUMIFS('Calculations - Medical devices'!E:E,'Calculations - Medical devices'!B:B,'6 MD Planning tool'!A5,'Calculations - Medical devices'!D:D,"*"&amp;"General Cargo"&amp;"*"))</f>
        <v/>
      </c>
      <c r="D5" s="769" t="str">
        <f>IF(SUMIFS('Calculations - Medical devices'!F:F,'Calculations - Medical devices'!B:B,'6 MD Planning tool'!A5,'Calculations - Medical devices'!D:D,"*"&amp;"General Cargo"&amp;"*")=0,"",SUMIFS('Calculations - Medical devices'!F:F,'Calculations - Medical devices'!B:B,'6 MD Planning tool'!A5,'Calculations - Medical devices'!D:D,"*"&amp;"General Cargo"&amp;"*"))</f>
        <v/>
      </c>
      <c r="E5" s="769" t="str">
        <f>IF(SUMIFS('Calculations - Medical devices'!E:E,'Calculations - Medical devices'!B:B,'6 MD Planning tool'!A5,'Calculations - Medical devices'!D:D,"*"&amp;"Dangerous"&amp;"*")=0,"",SUMIFS('Calculations - Medical devices'!E:E,'Calculations - Medical devices'!B:B,'6 MD Planning tool'!A5,'Calculations - Medical devices'!D:D,"*"&amp;"Dangerous"&amp;"*"))</f>
        <v/>
      </c>
      <c r="F5" s="982" t="str">
        <f>IF(SUMIFS('Calculations - Medical devices'!F:F,'Calculations - Medical devices'!B:B,'6 MD Planning tool'!A5,'Calculations - Medical devices'!D:D,"*"&amp;"Dangerous"&amp;"*")=0,"",SUMIFS('Calculations - Medical devices'!F:F,'Calculations - Medical devices'!B:B,'6 MD Planning tool'!A5,'Calculations - Medical devices'!D:D,"*"&amp;"Dangerous"&amp;"*"))</f>
        <v/>
      </c>
      <c r="G5" s="766" t="str">
        <f>IF(SUMIFS('Calculations - Medical devices'!G:G,'Calculations - Medical devices'!D:D,"N/A",'Calculations - Medical devices'!B:B,A5)=0,"",SUMIFS('Calculations - Medical devices'!G:G,'Calculations - Medical devices'!D:D,"N/A",'Calculations - Medical devices'!B:B,A5))</f>
        <v/>
      </c>
      <c r="H5" s="502" t="str">
        <f>IF(SUM(SUMIFS('Calculations - Medical devices'!G:G,'Calculations - Medical devices'!B:B,A5,'Calculations - Medical devices'!D:D,"&lt;&gt;N/A"))=0,"",SUM(SUMIFS('Calculations - Medical devices'!G:G,'Calculations - Medical devices'!B:B,A5,'Calculations - Medical devices'!D:D,"&lt;&gt;N/A")))</f>
        <v/>
      </c>
      <c r="I5" s="502" t="str">
        <f>IF(IF(AND('5 MD Ordering list'!F6&gt;=50),'5 MD Ordering list'!G6*'5 MD Ordering list'!F6*0.05,0)+IF(AND('5 MD Ordering list'!F8&gt;=50),'5 MD Ordering list'!G8*'5 MD Ordering list'!F8*0.05,0)+IF(AND('5 MD Ordering list'!F9&gt;=50),'5 MD Ordering list'!G9*'5 MD Ordering list'!F9*0.05,0)=0,"",IF(AND('5 MD Ordering list'!F6&gt;=50),'5 MD Ordering list'!G6*'5 MD Ordering list'!F6*0.05,0)+IF(AND('5 MD Ordering list'!F8&gt;=50),'5 MD Ordering list'!G8*'5 MD Ordering list'!F8*0.05,0)+IF(AND('5 MD Ordering list'!F9&gt;=50),'5 MD Ordering list'!G9*'5 MD Ordering list'!F9*0.05,0))</f>
        <v/>
      </c>
      <c r="J5" s="983" t="str">
        <f t="shared" ref="J5:J8" si="0">IF(AND(G5="",H5="",I5=""),"",IF(AND(G5="",I5=""),H5,IF(AND(H5="",I5=""),G5,IF(I5="",G5+H5,IF(G5="",H5-I5,IF(H5="",G5-I5,G5+H5-I5))))))</f>
        <v/>
      </c>
    </row>
    <row r="6" spans="1:10" ht="20.100000000000001" customHeight="1" thickBot="1">
      <c r="A6" s="770" t="s">
        <v>2027</v>
      </c>
      <c r="B6" s="259"/>
      <c r="C6" s="771" t="str">
        <f>IF(SUMIFS('Calculations - Medical devices'!E:E,'Calculations - Medical devices'!B:B,'6 MD Planning tool'!A6,'Calculations - Medical devices'!D:D,"*"&amp;"General Cargo"&amp;"*")=0,"",SUMIFS('Calculations - Medical devices'!E:E,'Calculations - Medical devices'!B:B,'6 MD Planning tool'!A6,'Calculations - Medical devices'!D:D,"*"&amp;"General Cargo"&amp;"*"))</f>
        <v/>
      </c>
      <c r="D6" s="772" t="str">
        <f>IF(SUMIFS('Calculations - Medical devices'!F:F,'Calculations - Medical devices'!B:B,'6 MD Planning tool'!A6,'Calculations - Medical devices'!D:D,"*"&amp;"General Cargo"&amp;"*")=0,"",SUMIFS('Calculations - Medical devices'!F:F,'Calculations - Medical devices'!B:B,'6 MD Planning tool'!A6,'Calculations - Medical devices'!D:D,"*"&amp;"General Cargo"&amp;"*"))</f>
        <v/>
      </c>
      <c r="E6" s="772" t="str">
        <f>IF(SUMIFS('Calculations - Medical devices'!E:E,'Calculations - Medical devices'!B:B,'6 MD Planning tool'!A6,'Calculations - Medical devices'!D:D,"*"&amp;"Dangerous"&amp;"*")=0,"",SUMIFS('Calculations - Medical devices'!E:E,'Calculations - Medical devices'!B:B,'6 MD Planning tool'!A6,'Calculations - Medical devices'!D:D,"*"&amp;"Dangerous"&amp;"*"))</f>
        <v/>
      </c>
      <c r="F6" s="773" t="str">
        <f>IF(SUMIFS('Calculations - Medical devices'!F:F,'Calculations - Medical devices'!B:B,'6 MD Planning tool'!A6,'Calculations - Medical devices'!D:D,"*"&amp;"Dangerous"&amp;"*")=0,"",SUMIFS('Calculations - Medical devices'!F:F,'Calculations - Medical devices'!B:B,'6 MD Planning tool'!A6,'Calculations - Medical devices'!D:D,"*"&amp;"Dangerous"&amp;"*"))</f>
        <v/>
      </c>
      <c r="G6" s="791" t="str">
        <f>IF(SUMIFS('Calculations - Medical devices'!G:G,'Calculations - Medical devices'!D:D,"N/A",'Calculations - Medical devices'!B:B,A6)=0,"",SUMIFS('Calculations - Medical devices'!G:G,'Calculations - Medical devices'!D:D,"N/A",'Calculations - Medical devices'!B:B,A6))</f>
        <v/>
      </c>
      <c r="H6" s="792" t="str">
        <f>IF(SUM(SUMIFS('Calculations - Medical devices'!G:G,'Calculations - Medical devices'!B:B,A6,'Calculations - Medical devices'!D:D,"&lt;&gt;N/A"))=0,"",SUM(SUMIFS('Calculations - Medical devices'!G:G,'Calculations - Medical devices'!B:B,A6,'Calculations - Medical devices'!D:D,"&lt;&gt;N/A")))</f>
        <v/>
      </c>
      <c r="I6" s="826"/>
      <c r="J6" s="469" t="str">
        <f t="shared" si="0"/>
        <v/>
      </c>
    </row>
    <row r="7" spans="1:10" ht="20.100000000000001" customHeight="1" thickBot="1">
      <c r="A7" s="456" t="s">
        <v>1969</v>
      </c>
      <c r="B7" s="259"/>
      <c r="C7" s="768" t="str">
        <f>IF(SUMIFS('Calculations - Medical devices'!E:E,'Calculations - Medical devices'!B:B,'6 MD Planning tool'!A7,'Calculations - Medical devices'!D:D,"*"&amp;"General Cargo"&amp;"*")=0,"",SUMIFS('Calculations - Medical devices'!E:E,'Calculations - Medical devices'!B:B,'6 MD Planning tool'!A7,'Calculations - Medical devices'!D:D,"*"&amp;"General Cargo"&amp;"*"))</f>
        <v/>
      </c>
      <c r="D7" s="769" t="str">
        <f>IF(SUMIFS('Calculations - Medical devices'!F:F,'Calculations - Medical devices'!B:B,'6 MD Planning tool'!A7,'Calculations - Medical devices'!D:D,"*"&amp;"General Cargo"&amp;"*")=0,"",SUMIFS('Calculations - Medical devices'!F:F,'Calculations - Medical devices'!B:B,'6 MD Planning tool'!A7,'Calculations - Medical devices'!D:D,"*"&amp;"General Cargo"&amp;"*"))</f>
        <v/>
      </c>
      <c r="E7" s="824" t="str">
        <f>IF(SUMIFS('Calculations - Medical devices'!E:E,'Calculations - Medical devices'!B:B,'6 MD Planning tool'!A7,'Calculations - Medical devices'!D:D,"*"&amp;"Dangerous"&amp;"*")=0,"",SUMIFS('Calculations - Medical devices'!E:E,'Calculations - Medical devices'!B:B,'6 MD Planning tool'!A7,'Calculations - Medical devices'!D:D,"*"&amp;"Dangerous"&amp;"*"))</f>
        <v/>
      </c>
      <c r="F7" s="828" t="str">
        <f>IF(SUMIFS('Calculations - Medical devices'!F:F,'Calculations - Medical devices'!B:B,'6 MD Planning tool'!A7,'Calculations - Medical devices'!D:D,"*"&amp;"Dangerous"&amp;"*")=0,"",SUMIFS('Calculations - Medical devices'!F:F,'Calculations - Medical devices'!B:B,'6 MD Planning tool'!A7,'Calculations - Medical devices'!D:D,"*"&amp;"Dangerous"&amp;"*"))</f>
        <v/>
      </c>
      <c r="G7" s="766" t="str">
        <f>IF(SUMIFS('Calculations - Medical devices'!G:G,'Calculations - Medical devices'!D:D,"N/A",'Calculations - Medical devices'!B:B,A7)=0,"",SUMIFS('Calculations - Medical devices'!G:G,'Calculations - Medical devices'!D:D,"N/A",'Calculations - Medical devices'!B:B,A7))</f>
        <v/>
      </c>
      <c r="H7" s="502" t="str">
        <f>IF(SUM(SUMIFS('Calculations - Medical devices'!G:G,'Calculations - Medical devices'!B:B,A7,'Calculations - Medical devices'!D:D,"&lt;&gt;N/A"))=0,"",SUM(SUMIFS('Calculations - Medical devices'!G:G,'Calculations - Medical devices'!B:B,A7,'Calculations - Medical devices'!D:D,"&lt;&gt;N/A")))</f>
        <v/>
      </c>
      <c r="I7" s="457"/>
      <c r="J7" s="825" t="str">
        <f t="shared" si="0"/>
        <v/>
      </c>
    </row>
    <row r="8" spans="1:10" ht="20.100000000000001" customHeight="1" thickBot="1">
      <c r="A8" s="770" t="s">
        <v>1987</v>
      </c>
      <c r="B8" s="259"/>
      <c r="C8" s="771" t="str">
        <f>IF(SUMIFS('Calculations - Medical devices'!E:E,'Calculations - Medical devices'!B:B,'6 MD Planning tool'!A8,'Calculations - Medical devices'!D:D,"*"&amp;"General Cargo"&amp;"*")=0,"",SUMIFS('Calculations - Medical devices'!E:E,'Calculations - Medical devices'!B:B,'6 MD Planning tool'!A8,'Calculations - Medical devices'!D:D,"*"&amp;"General Cargo"&amp;"*"))</f>
        <v/>
      </c>
      <c r="D8" s="772" t="str">
        <f>IF(SUMIFS('Calculations - Medical devices'!F:F,'Calculations - Medical devices'!B:B,'6 MD Planning tool'!A8,'Calculations - Medical devices'!D:D,"*"&amp;"General Cargo"&amp;"*")=0,"",SUMIFS('Calculations - Medical devices'!F:F,'Calculations - Medical devices'!B:B,'6 MD Planning tool'!A8,'Calculations - Medical devices'!D:D,"*"&amp;"General Cargo"&amp;"*"))</f>
        <v/>
      </c>
      <c r="E8" s="772" t="str">
        <f>IF(SUMIFS('Calculations - Medical devices'!E:E,'Calculations - Medical devices'!B:B,'6 MD Planning tool'!A8,'Calculations - Medical devices'!D:D,"*"&amp;"Dangerous"&amp;"*")=0,"",SUMIFS('Calculations - Medical devices'!E:E,'Calculations - Medical devices'!B:B,'6 MD Planning tool'!A8,'Calculations - Medical devices'!D:D,"*"&amp;"Dangerous"&amp;"*"))</f>
        <v/>
      </c>
      <c r="F8" s="773" t="str">
        <f>IF(SUMIFS('Calculations - Medical devices'!F:F,'Calculations - Medical devices'!B:B,'6 MD Planning tool'!A8,'Calculations - Medical devices'!D:D,"*"&amp;"Dangerous"&amp;"*")=0,"",SUMIFS('Calculations - Medical devices'!F:F,'Calculations - Medical devices'!B:B,'6 MD Planning tool'!A8,'Calculations - Medical devices'!D:D,"*"&amp;"Dangerous"&amp;"*"))</f>
        <v/>
      </c>
      <c r="G8" s="791" t="str">
        <f>IF(SUMIFS('Calculations - Medical devices'!G:G,'Calculations - Medical devices'!D:D,"N/A",'Calculations - Medical devices'!B:B,A8)=0,"",SUMIFS('Calculations - Medical devices'!G:G,'Calculations - Medical devices'!D:D,"N/A",'Calculations - Medical devices'!B:B,A8))</f>
        <v/>
      </c>
      <c r="H8" s="792" t="str">
        <f>IF(SUM(SUMIFS('Calculations - Medical devices'!G:G,'Calculations - Medical devices'!B:B,A8,'Calculations - Medical devices'!D:D,"&lt;&gt;N/A"))=0,"",SUM(SUMIFS('Calculations - Medical devices'!G:G,'Calculations - Medical devices'!B:B,A8,'Calculations - Medical devices'!D:D,"&lt;&gt;N/A")))</f>
        <v/>
      </c>
      <c r="I8" s="826"/>
      <c r="J8" s="469" t="str">
        <f t="shared" si="0"/>
        <v/>
      </c>
    </row>
    <row r="9" spans="1:10" ht="20.100000000000001" customHeight="1" thickBot="1">
      <c r="A9" s="456" t="s">
        <v>2043</v>
      </c>
      <c r="B9" s="259"/>
      <c r="C9" s="768" t="str">
        <f>IF(SUMIFS('Calculations - Medical devices'!E:E,'Calculations - Medical devices'!B:B,'6 MD Planning tool'!A9,'Calculations - Medical devices'!D:D,"*"&amp;"General Cargo"&amp;"*")=0,"",SUMIFS('Calculations - Medical devices'!E:E,'Calculations - Medical devices'!B:B,'6 MD Planning tool'!A9,'Calculations - Medical devices'!D:D,"*"&amp;"General Cargo"&amp;"*"))</f>
        <v/>
      </c>
      <c r="D9" s="769" t="str">
        <f>IF(SUMIFS('Calculations - Medical devices'!F:F,'Calculations - Medical devices'!B:B,'6 MD Planning tool'!A9,'Calculations - Medical devices'!D:D,"*"&amp;"General Cargo"&amp;"*")=0,"",SUMIFS('Calculations - Medical devices'!F:F,'Calculations - Medical devices'!B:B,'6 MD Planning tool'!A9,'Calculations - Medical devices'!D:D,"*"&amp;"General Cargo"&amp;"*"))</f>
        <v/>
      </c>
      <c r="E9" s="824" t="str">
        <f>IF(SUMIFS('Calculations - Medical devices'!E:E,'Calculations - Medical devices'!B:B,'6 MD Planning tool'!A9,'Calculations - Medical devices'!D:D,"*"&amp;"Dangerous"&amp;"*")=0,"",SUMIFS('Calculations - Medical devices'!E:E,'Calculations - Medical devices'!B:B,'6 MD Planning tool'!A9,'Calculations - Medical devices'!D:D,"*"&amp;"Dangerous"&amp;"*"))</f>
        <v/>
      </c>
      <c r="F9" s="828" t="str">
        <f>IF(SUMIFS('Calculations - Medical devices'!F:F,'Calculations - Medical devices'!B:B,'6 MD Planning tool'!A9,'Calculations - Medical devices'!D:D,"*"&amp;"Dangerous"&amp;"*")=0,"",SUMIFS('Calculations - Medical devices'!F:F,'Calculations - Medical devices'!B:B,'6 MD Planning tool'!A9,'Calculations - Medical devices'!D:D,"*"&amp;"Dangerous"&amp;"*"))</f>
        <v/>
      </c>
      <c r="G9" s="766" t="str">
        <f>IF(SUMIFS('Calculations - Medical devices'!G:G,'Calculations - Medical devices'!D:D,"N/A",'Calculations - Medical devices'!B:B,A9)=0,"",SUMIFS('Calculations - Medical devices'!G:G,'Calculations - Medical devices'!D:D,"N/A",'Calculations - Medical devices'!B:B,A9))</f>
        <v/>
      </c>
      <c r="H9" s="502" t="str">
        <f>IF(SUM(SUMIFS('Calculations - Medical devices'!G:G,'Calculations - Medical devices'!B:B,A9,'Calculations - Medical devices'!D:D,"&lt;&gt;N/A"))=0,"",SUM(SUMIFS('Calculations - Medical devices'!G:G,'Calculations - Medical devices'!B:B,A9,'Calculations - Medical devices'!D:D,"&lt;&gt;N/A")))</f>
        <v/>
      </c>
      <c r="I9" s="502" t="str">
        <f>IF(IF('5 MD Ordering list'!F39&lt;20,0,IF(AND('5 MD Ordering list'!F39&lt;50,'5 MD Ordering list'!F39&gt;=20),'5 MD Ordering list'!G39*'5 MD Ordering list'!F39*0.075,IF('5 MD Ordering list'!F39&gt;=50,'5 MD Ordering list'!G39*'5 MD Ordering list'!F39*0.1)))=0,"",IF('5 MD Ordering list'!F39&lt;20,0,IF(AND('5 MD Ordering list'!F39&lt;50,'5 MD Ordering list'!F39&gt;=20),'5 MD Ordering list'!G39*'5 MD Ordering list'!F39*0.075,IF('5 MD Ordering list'!F39&gt;=50,'5 MD Ordering list'!G39*'5 MD Ordering list'!F39*0.1))))</f>
        <v/>
      </c>
      <c r="J9" s="825" t="str">
        <f>IF(AND(G9="",H9="",I9=""),"",IF(AND(G9="",I9=""),H9,IF(AND(H9="",I9=""),G9,IF(I9="",G9+H9,IF(G9="",H9-I9,IF(H9="",G9-I9,G9+H9-I9))))))</f>
        <v/>
      </c>
    </row>
    <row r="10" spans="1:10" ht="20.100000000000001" customHeight="1" thickBot="1">
      <c r="A10" s="770" t="s">
        <v>2060</v>
      </c>
      <c r="B10" s="459"/>
      <c r="C10" s="788">
        <f t="shared" ref="C10:D10" si="1">SUM(C5:C9)</f>
        <v>0</v>
      </c>
      <c r="D10" s="788">
        <f t="shared" si="1"/>
        <v>0</v>
      </c>
      <c r="E10" s="788">
        <f>SUM(E5:E9)</f>
        <v>0</v>
      </c>
      <c r="F10" s="829">
        <f>SUM(F5:F9)</f>
        <v>0</v>
      </c>
      <c r="G10" s="790"/>
      <c r="H10" s="790"/>
      <c r="I10" s="827" t="s">
        <v>1912</v>
      </c>
      <c r="J10" s="789">
        <f>SUM(J5:J9)</f>
        <v>0</v>
      </c>
    </row>
    <row r="11" spans="1:10" ht="23.25" customHeight="1" thickBot="1">
      <c r="I11" s="793" t="s">
        <v>2061</v>
      </c>
      <c r="J11" s="787">
        <f>SUM(C10,E10)</f>
        <v>0</v>
      </c>
    </row>
    <row r="12" spans="1:10" ht="21" customHeight="1" thickBot="1">
      <c r="I12" s="785" t="s">
        <v>1914</v>
      </c>
      <c r="J12" s="786">
        <f>SUM(D10,F10)</f>
        <v>0</v>
      </c>
    </row>
  </sheetData>
  <sheetProtection algorithmName="SHA-512" hashValue="tFcK+PEZhaz6iUGaMXxJXprN63EhX+iVN2euDG31thiJJh1Ip6ZmLlNEnhZx69xgtLklGol9aBhK9KQPgxymNg==" saltValue="Lhl9ExWF6igkX3hHIJWODQ==" spinCount="100000" sheet="1" objects="1" scenarios="1"/>
  <mergeCells count="9">
    <mergeCell ref="C1:J1"/>
    <mergeCell ref="I3:I4"/>
    <mergeCell ref="J3:J4"/>
    <mergeCell ref="H3:H4"/>
    <mergeCell ref="A3:A4"/>
    <mergeCell ref="B3:B4"/>
    <mergeCell ref="C3:D3"/>
    <mergeCell ref="G3:G4"/>
    <mergeCell ref="E3:F3"/>
  </mergeCells>
  <pageMargins left="0.25" right="0.25" top="0.75" bottom="0.75" header="0.3" footer="0.3"/>
  <pageSetup paperSize="8" fitToHeight="0" orientation="landscape" r:id="rId1"/>
  <headerFooter alignWithMargins="0">
    <oddFooter>&amp;L&amp;F&amp;C&amp;A&amp;RPage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200"/>
  <sheetViews>
    <sheetView workbookViewId="0">
      <selection activeCell="F15" sqref="F15"/>
    </sheetView>
  </sheetViews>
  <sheetFormatPr defaultColWidth="11.42578125" defaultRowHeight="12.75"/>
  <cols>
    <col min="1" max="1" width="11.5703125" customWidth="1"/>
    <col min="2" max="2" width="38.42578125" customWidth="1"/>
    <col min="4" max="4" width="31.42578125" customWidth="1"/>
    <col min="5" max="5" width="22.85546875" customWidth="1"/>
    <col min="6" max="6" width="11.42578125" style="717"/>
    <col min="8" max="8" width="47.5703125" bestFit="1" customWidth="1"/>
    <col min="9" max="9" width="25.42578125" bestFit="1" customWidth="1"/>
  </cols>
  <sheetData>
    <row r="1" spans="1:8">
      <c r="A1" t="s">
        <v>1935</v>
      </c>
      <c r="B1" t="s">
        <v>12</v>
      </c>
      <c r="C1" t="s">
        <v>1936</v>
      </c>
      <c r="D1" t="s">
        <v>16</v>
      </c>
      <c r="E1" t="s">
        <v>2062</v>
      </c>
      <c r="F1" s="717" t="s">
        <v>1937</v>
      </c>
      <c r="G1" t="s">
        <v>1939</v>
      </c>
      <c r="H1" t="s">
        <v>1940</v>
      </c>
    </row>
    <row r="2" spans="1:8">
      <c r="A2" s="2" t="str">
        <f>'5 MD Ordering list'!A3</f>
        <v xml:space="preserve">1. TB SCREENING / TRIAGE </v>
      </c>
      <c r="B2" s="2">
        <f>'5 MD Ordering list'!E3</f>
        <v>0</v>
      </c>
      <c r="C2" s="2">
        <f>'5 MD Ordering list'!F3</f>
        <v>0</v>
      </c>
      <c r="D2" s="2">
        <f>'5 MD Ordering list'!J3</f>
        <v>0</v>
      </c>
      <c r="E2" s="2">
        <f>'5 MD Ordering list'!K3*'5 MD Ordering list'!F3</f>
        <v>0</v>
      </c>
      <c r="F2" s="2">
        <f>'5 MD Ordering list'!O3*'5 MD Ordering list'!F3</f>
        <v>0</v>
      </c>
      <c r="G2" s="2">
        <f>'5 MD Ordering list'!I3</f>
        <v>0</v>
      </c>
      <c r="H2" t="str" cm="1">
        <f t="array" ref="H2:H6">_xlfn._xlws.FILTER($A$2:$A$200,(LEFT($A$2:$A$200,2)="1.")+(LEFT($A$2:$A$200,2)="2.")+(LEFT($A$2:$A$200,2)="3.")+(LEFT($A$2:$A$200,2)="4.")+(LEFT($A$2:$A$200,2)="5.")+(LEFT($A$2:$A$200,2)="6.")+(LEFT($A$2:$A$200,2)="7.")+(LEFT($A$2:$A$200,2)="8.")+(LEFT($A$2:$A$200,2)="9.")+(LEFT($A$2:$A$200,2)="10."))</f>
        <v xml:space="preserve">1. TB SCREENING / TRIAGE </v>
      </c>
    </row>
    <row r="3" spans="1:8">
      <c r="A3" s="2" t="str">
        <f>'5 MD Ordering list'!A4</f>
        <v>1.1 CHEST RADIOGRAPHY (CXR)</v>
      </c>
      <c r="B3" s="2">
        <f>'5 MD Ordering list'!E4</f>
        <v>0</v>
      </c>
      <c r="C3" s="2">
        <f>'5 MD Ordering list'!F4</f>
        <v>0</v>
      </c>
      <c r="D3" s="2">
        <f>'5 MD Ordering list'!J4</f>
        <v>0</v>
      </c>
      <c r="E3" s="2">
        <f>'5 MD Ordering list'!K4*'5 MD Ordering list'!F4</f>
        <v>0</v>
      </c>
      <c r="F3" s="2">
        <f>'5 MD Ordering list'!O4*'5 MD Ordering list'!F4</f>
        <v>0</v>
      </c>
      <c r="G3" s="2">
        <f>'5 MD Ordering list'!I4</f>
        <v>0</v>
      </c>
      <c r="H3" t="str">
        <v>1.1 CHEST RADIOGRAPHY (CXR)</v>
      </c>
    </row>
    <row r="4" spans="1:8">
      <c r="A4" s="2" t="str">
        <f>'5 MD Ordering list'!A5</f>
        <v>1.1.1 Ultraportable Digital X-ray systems</v>
      </c>
      <c r="B4" s="2">
        <f>'5 MD Ordering list'!E5</f>
        <v>0</v>
      </c>
      <c r="C4" s="2">
        <f>'5 MD Ordering list'!F5</f>
        <v>0</v>
      </c>
      <c r="D4" s="2">
        <f>'5 MD Ordering list'!J5</f>
        <v>0</v>
      </c>
      <c r="E4" s="2">
        <f>'5 MD Ordering list'!K5*'5 MD Ordering list'!F5</f>
        <v>0</v>
      </c>
      <c r="F4" s="2">
        <f>'5 MD Ordering list'!O5*'5 MD Ordering list'!F5</f>
        <v>0</v>
      </c>
      <c r="G4" s="2">
        <f>'5 MD Ordering list'!I5</f>
        <v>0</v>
      </c>
      <c r="H4" t="str">
        <v>1.1.1 Ultraportable Digital X-ray systems</v>
      </c>
    </row>
    <row r="5" spans="1:8">
      <c r="A5" s="2">
        <f>'5 MD Ordering list'!A6</f>
        <v>200024</v>
      </c>
      <c r="B5" s="2" t="str">
        <f>'5 MD Ordering list'!E6</f>
        <v>Delft Imaging Systems B.V.</v>
      </c>
      <c r="C5" s="2">
        <f>'5 MD Ordering list'!F6</f>
        <v>0</v>
      </c>
      <c r="D5" s="2" t="str">
        <f>'5 MD Ordering list'!J6</f>
        <v>General cargo (UN 3481, PI 966 Section II)</v>
      </c>
      <c r="E5" s="2">
        <f>'5 MD Ordering list'!K6*'5 MD Ordering list'!F6</f>
        <v>0</v>
      </c>
      <c r="F5" s="2">
        <f>'5 MD Ordering list'!O6*'5 MD Ordering list'!F6</f>
        <v>0</v>
      </c>
      <c r="G5" s="2">
        <f>'5 MD Ordering list'!I6</f>
        <v>0</v>
      </c>
      <c r="H5" t="str">
        <v>1.2 CAD TECHNOLOGIES</v>
      </c>
    </row>
    <row r="6" spans="1:8">
      <c r="A6" s="2">
        <f>'5 MD Ordering list'!A7</f>
        <v>200007</v>
      </c>
      <c r="B6" s="2" t="str">
        <f>'5 MD Ordering list'!E7</f>
        <v>Delft Imaging Systems B.V.</v>
      </c>
      <c r="C6" s="2">
        <f>'5 MD Ordering list'!F7</f>
        <v>0</v>
      </c>
      <c r="D6" s="2" t="str">
        <f>'5 MD Ordering list'!J7</f>
        <v>N/A</v>
      </c>
      <c r="E6" s="2" t="e">
        <f>'5 MD Ordering list'!K7*'5 MD Ordering list'!F7</f>
        <v>#VALUE!</v>
      </c>
      <c r="F6" s="2" t="e">
        <f>'5 MD Ordering list'!O7*'5 MD Ordering list'!F7</f>
        <v>#VALUE!</v>
      </c>
      <c r="G6" s="2">
        <f>'5 MD Ordering list'!I7</f>
        <v>0</v>
      </c>
      <c r="H6" t="str">
        <v>1.2.1 CAD software for automated interpretation of CXRs</v>
      </c>
    </row>
    <row r="7" spans="1:8">
      <c r="A7" s="2">
        <f>'5 MD Ordering list'!A8</f>
        <v>200008</v>
      </c>
      <c r="B7" s="2" t="str">
        <f>'5 MD Ordering list'!E8</f>
        <v>Delft Imaging Systems B.V.</v>
      </c>
      <c r="C7" s="2">
        <f>'5 MD Ordering list'!F8</f>
        <v>0</v>
      </c>
      <c r="D7" s="2" t="str">
        <f>'5 MD Ordering list'!J8</f>
        <v>N/A</v>
      </c>
      <c r="E7" s="2" t="e">
        <f>'5 MD Ordering list'!K8*'5 MD Ordering list'!F8</f>
        <v>#VALUE!</v>
      </c>
      <c r="F7" s="2" t="e">
        <f>'5 MD Ordering list'!O8*'5 MD Ordering list'!F8</f>
        <v>#VALUE!</v>
      </c>
      <c r="G7" s="2">
        <f>'5 MD Ordering list'!I8</f>
        <v>0</v>
      </c>
    </row>
    <row r="8" spans="1:8">
      <c r="A8" s="2">
        <f>'5 MD Ordering list'!A9</f>
        <v>200009</v>
      </c>
      <c r="B8" s="2" t="str">
        <f>'5 MD Ordering list'!E9</f>
        <v>Delft Imaging Systems B.V.</v>
      </c>
      <c r="C8" s="2">
        <f>'5 MD Ordering list'!F9</f>
        <v>0</v>
      </c>
      <c r="D8" s="2" t="str">
        <f>'5 MD Ordering list'!J9</f>
        <v>N/A</v>
      </c>
      <c r="E8" s="2" t="e">
        <f>'5 MD Ordering list'!K9*'5 MD Ordering list'!F9</f>
        <v>#VALUE!</v>
      </c>
      <c r="F8" s="2" t="e">
        <f>'5 MD Ordering list'!O9*'5 MD Ordering list'!F9</f>
        <v>#VALUE!</v>
      </c>
      <c r="G8" s="2">
        <f>'5 MD Ordering list'!I9</f>
        <v>0</v>
      </c>
    </row>
    <row r="9" spans="1:8">
      <c r="A9" s="2">
        <f>'5 MD Ordering list'!A10</f>
        <v>200020</v>
      </c>
      <c r="B9" s="2" t="str">
        <f>'5 MD Ordering list'!E10</f>
        <v>Delft Imaging Systems B.V.</v>
      </c>
      <c r="C9" s="2">
        <f>'5 MD Ordering list'!F10</f>
        <v>0</v>
      </c>
      <c r="D9" s="2" t="str">
        <f>'5 MD Ordering list'!J10</f>
        <v>Dangerous Goods (UN 3481 PI 967 Section I)</v>
      </c>
      <c r="E9" s="2">
        <f>'5 MD Ordering list'!K10*'5 MD Ordering list'!F10</f>
        <v>0</v>
      </c>
      <c r="F9" s="2">
        <f>'5 MD Ordering list'!O10*'5 MD Ordering list'!F10</f>
        <v>0</v>
      </c>
      <c r="G9" s="2">
        <f>'5 MD Ordering list'!I10</f>
        <v>0</v>
      </c>
    </row>
    <row r="10" spans="1:8">
      <c r="A10" s="2">
        <f>'5 MD Ordering list'!A11</f>
        <v>200025</v>
      </c>
      <c r="B10" s="2" t="str">
        <f>'5 MD Ordering list'!E11</f>
        <v>Delft Imaging Systems B.V.</v>
      </c>
      <c r="C10" s="2">
        <f>'5 MD Ordering list'!F11</f>
        <v>0</v>
      </c>
      <c r="D10" s="2" t="str">
        <f>'5 MD Ordering list'!J11</f>
        <v>General cargo</v>
      </c>
      <c r="E10" s="2">
        <f>'5 MD Ordering list'!K11*'5 MD Ordering list'!F11</f>
        <v>0</v>
      </c>
      <c r="F10" s="2">
        <f>'5 MD Ordering list'!O11*'5 MD Ordering list'!F11</f>
        <v>0</v>
      </c>
      <c r="G10" s="2">
        <f>'5 MD Ordering list'!I11</f>
        <v>0</v>
      </c>
    </row>
    <row r="11" spans="1:8">
      <c r="A11" s="2">
        <f>'5 MD Ordering list'!A12</f>
        <v>200022</v>
      </c>
      <c r="B11" s="2" t="str">
        <f>'5 MD Ordering list'!E12</f>
        <v>Fujifilm Corporation</v>
      </c>
      <c r="C11" s="2">
        <f>'5 MD Ordering list'!F12</f>
        <v>0</v>
      </c>
      <c r="D11" s="2" t="str">
        <f>'5 MD Ordering list'!J12</f>
        <v>General cargo</v>
      </c>
      <c r="E11" s="2">
        <f>'5 MD Ordering list'!K12*'5 MD Ordering list'!F12</f>
        <v>0</v>
      </c>
      <c r="F11" s="2">
        <f>'5 MD Ordering list'!O12*'5 MD Ordering list'!F12</f>
        <v>0</v>
      </c>
      <c r="G11" s="2">
        <f>'5 MD Ordering list'!I12</f>
        <v>0</v>
      </c>
    </row>
    <row r="12" spans="1:8">
      <c r="A12" s="2">
        <f>'5 MD Ordering list'!A13</f>
        <v>200016</v>
      </c>
      <c r="B12" s="2" t="str">
        <f>'5 MD Ordering list'!E13</f>
        <v>Fujifilm Corporation</v>
      </c>
      <c r="C12" s="2">
        <f>'5 MD Ordering list'!F13</f>
        <v>0</v>
      </c>
      <c r="D12" s="2" t="str">
        <f>'5 MD Ordering list'!J13</f>
        <v>N/A</v>
      </c>
      <c r="E12" s="2" t="e">
        <f>'5 MD Ordering list'!K13*'5 MD Ordering list'!F13</f>
        <v>#VALUE!</v>
      </c>
      <c r="F12" s="2" t="e">
        <f>'5 MD Ordering list'!O13*'5 MD Ordering list'!F13</f>
        <v>#VALUE!</v>
      </c>
      <c r="G12" s="2">
        <f>'5 MD Ordering list'!I13</f>
        <v>0</v>
      </c>
    </row>
    <row r="13" spans="1:8">
      <c r="A13" s="2">
        <f>'5 MD Ordering list'!A14</f>
        <v>200017</v>
      </c>
      <c r="B13" s="2" t="str">
        <f>'5 MD Ordering list'!E14</f>
        <v>Fujifilm Corporation</v>
      </c>
      <c r="C13" s="2">
        <f>'5 MD Ordering list'!F14</f>
        <v>0</v>
      </c>
      <c r="D13" s="2" t="str">
        <f>'5 MD Ordering list'!J14</f>
        <v>N/A</v>
      </c>
      <c r="E13" s="2" t="e">
        <f>'5 MD Ordering list'!K14*'5 MD Ordering list'!F14</f>
        <v>#VALUE!</v>
      </c>
      <c r="F13" s="2" t="e">
        <f>'5 MD Ordering list'!O14*'5 MD Ordering list'!F14</f>
        <v>#VALUE!</v>
      </c>
      <c r="G13" s="2">
        <f>'5 MD Ordering list'!I14</f>
        <v>0</v>
      </c>
    </row>
    <row r="14" spans="1:8">
      <c r="A14" s="2">
        <f>'5 MD Ordering list'!A15</f>
        <v>200018</v>
      </c>
      <c r="B14" s="2" t="str">
        <f>'5 MD Ordering list'!E15</f>
        <v>Fujifilm Corporation</v>
      </c>
      <c r="C14" s="2">
        <f>'5 MD Ordering list'!F15</f>
        <v>0</v>
      </c>
      <c r="D14" s="2" t="str">
        <f>'5 MD Ordering list'!J15</f>
        <v>N/A</v>
      </c>
      <c r="E14" s="2" t="e">
        <f>'5 MD Ordering list'!K15*'5 MD Ordering list'!F15</f>
        <v>#VALUE!</v>
      </c>
      <c r="F14" s="2" t="e">
        <f>'5 MD Ordering list'!O15*'5 MD Ordering list'!F15</f>
        <v>#VALUE!</v>
      </c>
      <c r="G14" s="2">
        <f>'5 MD Ordering list'!I15</f>
        <v>0</v>
      </c>
    </row>
    <row r="15" spans="1:8">
      <c r="A15" s="2">
        <f>'5 MD Ordering list'!A16</f>
        <v>200023</v>
      </c>
      <c r="B15" s="2" t="str">
        <f>'5 MD Ordering list'!E16</f>
        <v>Fujifilm Corporation</v>
      </c>
      <c r="C15" s="2">
        <f>'5 MD Ordering list'!F16</f>
        <v>0</v>
      </c>
      <c r="D15" s="2" t="str">
        <f>'5 MD Ordering list'!J16</f>
        <v>Dangerous Goods 
UN 3480 Class 9 CAO</v>
      </c>
      <c r="E15" s="2">
        <f>'5 MD Ordering list'!K16*'5 MD Ordering list'!F16</f>
        <v>0</v>
      </c>
      <c r="F15" s="2">
        <f>'5 MD Ordering list'!O16*'5 MD Ordering list'!F16</f>
        <v>0</v>
      </c>
      <c r="G15" s="2">
        <f>'5 MD Ordering list'!I16</f>
        <v>0</v>
      </c>
    </row>
    <row r="16" spans="1:8">
      <c r="A16" s="2">
        <f>'5 MD Ordering list'!A18</f>
        <v>200029</v>
      </c>
      <c r="B16" s="2" t="str">
        <f>'5 MD Ordering list'!E18</f>
        <v>Fujifilm Corporation</v>
      </c>
      <c r="C16" s="2">
        <f>'5 MD Ordering list'!F18</f>
        <v>0</v>
      </c>
      <c r="D16" s="2" t="str">
        <f>'5 MD Ordering list'!J18</f>
        <v>General cargo</v>
      </c>
      <c r="E16" s="2">
        <f>'5 MD Ordering list'!K18*'5 MD Ordering list'!F18</f>
        <v>0</v>
      </c>
      <c r="F16" s="2">
        <f>'5 MD Ordering list'!O18*'5 MD Ordering list'!F18</f>
        <v>0</v>
      </c>
      <c r="G16" s="2">
        <f>'5 MD Ordering list'!I18</f>
        <v>0</v>
      </c>
    </row>
    <row r="17" spans="1:7">
      <c r="A17" s="2">
        <f>'5 MD Ordering list'!A19</f>
        <v>200030</v>
      </c>
      <c r="B17" s="2" t="str">
        <f>'5 MD Ordering list'!E19</f>
        <v>Peak International</v>
      </c>
      <c r="C17" s="2">
        <f>'5 MD Ordering list'!F19</f>
        <v>0</v>
      </c>
      <c r="D17" s="2" t="str">
        <f>'5 MD Ordering list'!J19</f>
        <v>Dangerous cargo (UN 3481)</v>
      </c>
      <c r="E17" s="2">
        <f>'5 MD Ordering list'!K19*'5 MD Ordering list'!F19</f>
        <v>0</v>
      </c>
      <c r="F17" s="2">
        <f>'5 MD Ordering list'!O19*'5 MD Ordering list'!F19</f>
        <v>0</v>
      </c>
      <c r="G17" s="2">
        <f>'5 MD Ordering list'!I19</f>
        <v>0</v>
      </c>
    </row>
    <row r="18" spans="1:7">
      <c r="A18" s="2">
        <f>'5 MD Ordering list'!A20</f>
        <v>200031</v>
      </c>
      <c r="B18" s="2" t="str">
        <f>'5 MD Ordering list'!E20</f>
        <v>Peak International</v>
      </c>
      <c r="C18" s="2">
        <f>'5 MD Ordering list'!F20</f>
        <v>0</v>
      </c>
      <c r="D18" s="2" t="str">
        <f>'5 MD Ordering list'!J20</f>
        <v>N/A</v>
      </c>
      <c r="E18" s="2" t="e">
        <f>'5 MD Ordering list'!K20*'5 MD Ordering list'!F20</f>
        <v>#VALUE!</v>
      </c>
      <c r="F18" s="2" t="e">
        <f>'5 MD Ordering list'!O20*'5 MD Ordering list'!F20</f>
        <v>#VALUE!</v>
      </c>
      <c r="G18" s="2">
        <f>'5 MD Ordering list'!I20</f>
        <v>0</v>
      </c>
    </row>
    <row r="19" spans="1:7">
      <c r="A19" s="2">
        <f>'5 MD Ordering list'!A21</f>
        <v>200032</v>
      </c>
      <c r="B19" s="2" t="str">
        <f>'5 MD Ordering list'!E21</f>
        <v>Peak International</v>
      </c>
      <c r="C19" s="2">
        <f>'5 MD Ordering list'!F21</f>
        <v>0</v>
      </c>
      <c r="D19" s="2" t="str">
        <f>'5 MD Ordering list'!J21</f>
        <v>N/A</v>
      </c>
      <c r="E19" s="2" t="e">
        <f>'5 MD Ordering list'!K21*'5 MD Ordering list'!F21</f>
        <v>#VALUE!</v>
      </c>
      <c r="F19" s="2" t="e">
        <f>'5 MD Ordering list'!O21*'5 MD Ordering list'!F21</f>
        <v>#VALUE!</v>
      </c>
      <c r="G19" s="2">
        <f>'5 MD Ordering list'!I21</f>
        <v>0</v>
      </c>
    </row>
    <row r="20" spans="1:7">
      <c r="A20" s="2">
        <f>'5 MD Ordering list'!A22</f>
        <v>200033</v>
      </c>
      <c r="B20" s="2" t="str">
        <f>'5 MD Ordering list'!E22</f>
        <v>Peak International</v>
      </c>
      <c r="C20" s="2">
        <f>'5 MD Ordering list'!F22</f>
        <v>0</v>
      </c>
      <c r="D20" s="2" t="str">
        <f>'5 MD Ordering list'!J22</f>
        <v>N/A</v>
      </c>
      <c r="E20" s="2" t="e">
        <f>'5 MD Ordering list'!K22*'5 MD Ordering list'!F22</f>
        <v>#VALUE!</v>
      </c>
      <c r="F20" s="2" t="e">
        <f>'5 MD Ordering list'!O22*'5 MD Ordering list'!F22</f>
        <v>#VALUE!</v>
      </c>
      <c r="G20" s="2">
        <f>'5 MD Ordering list'!I22</f>
        <v>0</v>
      </c>
    </row>
    <row r="21" spans="1:7">
      <c r="A21" s="2">
        <f>'5 MD Ordering list'!A23</f>
        <v>200034</v>
      </c>
      <c r="B21" s="2" t="str">
        <f>'5 MD Ordering list'!E23</f>
        <v>Peak International</v>
      </c>
      <c r="C21" s="2">
        <f>'5 MD Ordering list'!F23</f>
        <v>0</v>
      </c>
      <c r="D21" s="2" t="str">
        <f>'5 MD Ordering list'!J23</f>
        <v>Dangerous Goods (UN3480)</v>
      </c>
      <c r="E21" s="2">
        <f>'5 MD Ordering list'!K23*'5 MD Ordering list'!F23</f>
        <v>0</v>
      </c>
      <c r="F21" s="2">
        <f>'5 MD Ordering list'!O23*'5 MD Ordering list'!F23</f>
        <v>0</v>
      </c>
      <c r="G21" s="2">
        <f>'5 MD Ordering list'!I23</f>
        <v>0</v>
      </c>
    </row>
    <row r="22" spans="1:7">
      <c r="A22" s="2">
        <f>'5 MD Ordering list'!A24</f>
        <v>200035</v>
      </c>
      <c r="B22" s="2" t="str">
        <f>'5 MD Ordering list'!E24</f>
        <v>Peak International</v>
      </c>
      <c r="C22" s="2">
        <f>'5 MD Ordering list'!F24</f>
        <v>0</v>
      </c>
      <c r="D22" s="2" t="str">
        <f>'5 MD Ordering list'!J24</f>
        <v xml:space="preserve">General cargo </v>
      </c>
      <c r="E22" s="2">
        <f>'5 MD Ordering list'!K24*'5 MD Ordering list'!F24</f>
        <v>0</v>
      </c>
      <c r="F22" s="2">
        <f>'5 MD Ordering list'!O24*'5 MD Ordering list'!F24</f>
        <v>0</v>
      </c>
      <c r="G22" s="2">
        <f>'5 MD Ordering list'!I24</f>
        <v>0</v>
      </c>
    </row>
    <row r="23" spans="1:7">
      <c r="A23" s="2" t="str">
        <f>'5 MD Ordering list'!A25</f>
        <v>1.2 CAD TECHNOLOGIES</v>
      </c>
      <c r="B23" s="2">
        <f>'5 MD Ordering list'!E25</f>
        <v>0</v>
      </c>
      <c r="C23" s="2">
        <f>'5 MD Ordering list'!F25</f>
        <v>0</v>
      </c>
      <c r="D23" s="2">
        <f>'5 MD Ordering list'!J25</f>
        <v>0</v>
      </c>
      <c r="E23" s="2">
        <f>'5 MD Ordering list'!K25*'5 MD Ordering list'!F25</f>
        <v>0</v>
      </c>
      <c r="F23" s="2">
        <f>'5 MD Ordering list'!O25*'5 MD Ordering list'!F25</f>
        <v>0</v>
      </c>
      <c r="G23" s="2">
        <f>'5 MD Ordering list'!I25</f>
        <v>0</v>
      </c>
    </row>
    <row r="24" spans="1:7">
      <c r="A24" s="2" t="str">
        <f>'5 MD Ordering list'!A26</f>
        <v>1.2.1 CAD software for automated interpretation of CXRs</v>
      </c>
      <c r="B24" s="2">
        <f>'5 MD Ordering list'!E26</f>
        <v>0</v>
      </c>
      <c r="C24" s="2">
        <f>'5 MD Ordering list'!F26</f>
        <v>0</v>
      </c>
      <c r="D24" s="2">
        <f>'5 MD Ordering list'!J26</f>
        <v>0</v>
      </c>
      <c r="E24" s="2">
        <f>'5 MD Ordering list'!K26*'5 MD Ordering list'!F26</f>
        <v>0</v>
      </c>
      <c r="F24" s="2">
        <f>'5 MD Ordering list'!O26*'5 MD Ordering list'!F26</f>
        <v>0</v>
      </c>
      <c r="G24" s="2">
        <f>'5 MD Ordering list'!I26</f>
        <v>0</v>
      </c>
    </row>
    <row r="25" spans="1:7">
      <c r="A25" s="2">
        <f>'5 MD Ordering list'!A27</f>
        <v>200010</v>
      </c>
      <c r="B25" s="2" t="str">
        <f>'5 MD Ordering list'!E27</f>
        <v>Delft Imaging Systems B.V.</v>
      </c>
      <c r="C25" s="2">
        <f>'5 MD Ordering list'!F27</f>
        <v>0</v>
      </c>
      <c r="D25" s="2" t="str">
        <f>'5 MD Ordering list'!J27</f>
        <v>N/A</v>
      </c>
      <c r="E25" s="2" t="e">
        <f>'5 MD Ordering list'!K27*'5 MD Ordering list'!F27</f>
        <v>#VALUE!</v>
      </c>
      <c r="F25" s="2" t="e">
        <f>'5 MD Ordering list'!O27*'5 MD Ordering list'!F27</f>
        <v>#VALUE!</v>
      </c>
      <c r="G25" s="2">
        <f>'5 MD Ordering list'!I27</f>
        <v>0</v>
      </c>
    </row>
    <row r="26" spans="1:7">
      <c r="A26" s="2">
        <f>'5 MD Ordering list'!A28</f>
        <v>200026</v>
      </c>
      <c r="B26" s="2" t="str">
        <f>'5 MD Ordering list'!E28</f>
        <v>Delft Imaging Systems B.V.</v>
      </c>
      <c r="C26" s="2">
        <f>'5 MD Ordering list'!F28</f>
        <v>0</v>
      </c>
      <c r="D26" s="2" t="str">
        <f>'5 MD Ordering list'!J28</f>
        <v>N/A</v>
      </c>
      <c r="E26" s="2" t="e">
        <f>'5 MD Ordering list'!K28*'5 MD Ordering list'!F28</f>
        <v>#VALUE!</v>
      </c>
      <c r="F26" s="2" t="e">
        <f>'5 MD Ordering list'!O28*'5 MD Ordering list'!F28</f>
        <v>#VALUE!</v>
      </c>
      <c r="G26" s="2">
        <f>'5 MD Ordering list'!I28</f>
        <v>0</v>
      </c>
    </row>
    <row r="27" spans="1:7">
      <c r="A27" s="2" t="str">
        <f>'5 MD Ordering list'!A29</f>
        <v xml:space="preserve">	200042</v>
      </c>
      <c r="B27" s="2" t="str">
        <f>'5 MD Ordering list'!E29</f>
        <v>Delft Imaging Systems B.V.</v>
      </c>
      <c r="C27" s="2">
        <f>'5 MD Ordering list'!F29</f>
        <v>0</v>
      </c>
      <c r="D27" s="2" t="str">
        <f>'5 MD Ordering list'!J29</f>
        <v>General cargo UN3481 (PI 967 section II). Lithium battery contained in equipment.</v>
      </c>
      <c r="E27" s="2">
        <f>'5 MD Ordering list'!K29*'5 MD Ordering list'!F29</f>
        <v>0</v>
      </c>
      <c r="F27" s="2">
        <f>'5 MD Ordering list'!O29*'5 MD Ordering list'!F29</f>
        <v>0</v>
      </c>
      <c r="G27" s="2">
        <f>'5 MD Ordering list'!I29</f>
        <v>0</v>
      </c>
    </row>
    <row r="28" spans="1:7">
      <c r="A28" s="2">
        <f>'5 MD Ordering list'!A30</f>
        <v>200012</v>
      </c>
      <c r="B28" s="2" t="str">
        <f>'5 MD Ordering list'!E30</f>
        <v>Delft Imaging Systems B.V.</v>
      </c>
      <c r="C28" s="2">
        <f>'5 MD Ordering list'!F30</f>
        <v>0</v>
      </c>
      <c r="D28" s="2" t="str">
        <f>'5 MD Ordering list'!J30</f>
        <v>N/A</v>
      </c>
      <c r="E28" s="2" t="e">
        <f>'5 MD Ordering list'!K30*'5 MD Ordering list'!F30</f>
        <v>#VALUE!</v>
      </c>
      <c r="F28" s="2" t="e">
        <f>'5 MD Ordering list'!O30*'5 MD Ordering list'!F30</f>
        <v>#VALUE!</v>
      </c>
      <c r="G28" s="2">
        <f>'5 MD Ordering list'!I30</f>
        <v>0</v>
      </c>
    </row>
    <row r="29" spans="1:7">
      <c r="A29" s="2">
        <f>'5 MD Ordering list'!A31</f>
        <v>200013</v>
      </c>
      <c r="B29" s="2" t="str">
        <f>'5 MD Ordering list'!E31</f>
        <v>Delft Imaging Systems B.V.</v>
      </c>
      <c r="C29" s="2">
        <f>'5 MD Ordering list'!F31</f>
        <v>0</v>
      </c>
      <c r="D29" s="2" t="str">
        <f>'5 MD Ordering list'!J31</f>
        <v>N/A</v>
      </c>
      <c r="E29" s="2" t="e">
        <f>'5 MD Ordering list'!K31*'5 MD Ordering list'!F31</f>
        <v>#VALUE!</v>
      </c>
      <c r="F29" s="2" t="e">
        <f>'5 MD Ordering list'!O31*'5 MD Ordering list'!F31</f>
        <v>#VALUE!</v>
      </c>
      <c r="G29" s="2">
        <f>'5 MD Ordering list'!I31</f>
        <v>0</v>
      </c>
    </row>
    <row r="30" spans="1:7">
      <c r="A30" s="2">
        <f>'5 MD Ordering list'!A32</f>
        <v>200014</v>
      </c>
      <c r="B30" s="2" t="str">
        <f>'5 MD Ordering list'!E32</f>
        <v>Delft Imaging Systems B.V.</v>
      </c>
      <c r="C30" s="2">
        <f>'5 MD Ordering list'!F32</f>
        <v>0</v>
      </c>
      <c r="D30" s="2" t="str">
        <f>'5 MD Ordering list'!J32</f>
        <v>N/A</v>
      </c>
      <c r="E30" s="2" t="e">
        <f>'5 MD Ordering list'!K32*'5 MD Ordering list'!F32</f>
        <v>#VALUE!</v>
      </c>
      <c r="F30" s="2" t="e">
        <f>'5 MD Ordering list'!O32*'5 MD Ordering list'!F32</f>
        <v>#VALUE!</v>
      </c>
      <c r="G30" s="2">
        <f>'5 MD Ordering list'!I32</f>
        <v>0</v>
      </c>
    </row>
    <row r="31" spans="1:7">
      <c r="A31" s="2">
        <f>'5 MD Ordering list'!A33</f>
        <v>200001</v>
      </c>
      <c r="B31" s="2" t="str">
        <f>'5 MD Ordering list'!E33</f>
        <v>Infervision Medical Technology Co. Ltd</v>
      </c>
      <c r="C31" s="2">
        <f>'5 MD Ordering list'!F33</f>
        <v>0</v>
      </c>
      <c r="D31" s="2" t="str">
        <f>'5 MD Ordering list'!J33</f>
        <v>N/A</v>
      </c>
      <c r="E31" s="2" t="e">
        <f>'5 MD Ordering list'!K33*'5 MD Ordering list'!F33</f>
        <v>#VALUE!</v>
      </c>
      <c r="F31" s="2" t="e">
        <f>'5 MD Ordering list'!O33*'5 MD Ordering list'!F33</f>
        <v>#VALUE!</v>
      </c>
      <c r="G31" s="2">
        <f>'5 MD Ordering list'!I33</f>
        <v>0</v>
      </c>
    </row>
    <row r="32" spans="1:7">
      <c r="A32" s="2">
        <f>'5 MD Ordering list'!A34</f>
        <v>200027</v>
      </c>
      <c r="B32" s="2" t="str">
        <f>'5 MD Ordering list'!E34</f>
        <v>Infervision Medical Technology Co. Ltd</v>
      </c>
      <c r="C32" s="2">
        <f>'5 MD Ordering list'!F34</f>
        <v>0</v>
      </c>
      <c r="D32" s="2" t="str">
        <f>'5 MD Ordering list'!J34</f>
        <v>N/A</v>
      </c>
      <c r="E32" s="2" t="e">
        <f>'5 MD Ordering list'!K34*'5 MD Ordering list'!F34</f>
        <v>#VALUE!</v>
      </c>
      <c r="F32" s="2" t="e">
        <f>'5 MD Ordering list'!O34*'5 MD Ordering list'!F34</f>
        <v>#VALUE!</v>
      </c>
      <c r="G32" s="2">
        <f>'5 MD Ordering list'!I34</f>
        <v>0</v>
      </c>
    </row>
    <row r="33" spans="1:7">
      <c r="A33" s="2">
        <f>'5 MD Ordering list'!A35</f>
        <v>200002</v>
      </c>
      <c r="B33" s="2" t="str">
        <f>'5 MD Ordering list'!E35</f>
        <v>Infervision Medical Technology Co. Ltd</v>
      </c>
      <c r="C33" s="2">
        <f>'5 MD Ordering list'!F35</f>
        <v>0</v>
      </c>
      <c r="D33" s="2" t="str">
        <f>'5 MD Ordering list'!J35</f>
        <v>Dangerous Cargo UN 3481</v>
      </c>
      <c r="E33" s="2">
        <f>'5 MD Ordering list'!K35*'5 MD Ordering list'!F35</f>
        <v>0</v>
      </c>
      <c r="F33" s="2">
        <f>'5 MD Ordering list'!O35*'5 MD Ordering list'!F35</f>
        <v>0</v>
      </c>
      <c r="G33" s="2">
        <f>'5 MD Ordering list'!I35</f>
        <v>0</v>
      </c>
    </row>
    <row r="34" spans="1:7">
      <c r="A34" s="2">
        <f>'5 MD Ordering list'!A36</f>
        <v>200003</v>
      </c>
      <c r="B34" s="2" t="str">
        <f>'5 MD Ordering list'!E36</f>
        <v>Infervision Medical Technology Co. Ltd</v>
      </c>
      <c r="C34" s="2">
        <f>'5 MD Ordering list'!F36</f>
        <v>0</v>
      </c>
      <c r="D34" s="2" t="str">
        <f>'5 MD Ordering list'!J36</f>
        <v>N/A</v>
      </c>
      <c r="E34" s="2" t="e">
        <f>'5 MD Ordering list'!K36*'5 MD Ordering list'!F36</f>
        <v>#VALUE!</v>
      </c>
      <c r="F34" s="2" t="e">
        <f>'5 MD Ordering list'!O36*'5 MD Ordering list'!F36</f>
        <v>#VALUE!</v>
      </c>
      <c r="G34" s="2">
        <f>'5 MD Ordering list'!I36</f>
        <v>0</v>
      </c>
    </row>
    <row r="35" spans="1:7">
      <c r="A35" s="2">
        <f>'5 MD Ordering list'!A37</f>
        <v>200004</v>
      </c>
      <c r="B35" s="2" t="str">
        <f>'5 MD Ordering list'!E37</f>
        <v>Infervision Medical Technology Co. Ltd</v>
      </c>
      <c r="C35" s="2">
        <f>'5 MD Ordering list'!F37</f>
        <v>0</v>
      </c>
      <c r="D35" s="2" t="str">
        <f>'5 MD Ordering list'!J37</f>
        <v>N/A</v>
      </c>
      <c r="E35" s="2" t="e">
        <f>'5 MD Ordering list'!K37*'5 MD Ordering list'!F37</f>
        <v>#VALUE!</v>
      </c>
      <c r="F35" s="2" t="e">
        <f>'5 MD Ordering list'!O37*'5 MD Ordering list'!F37</f>
        <v>#VALUE!</v>
      </c>
      <c r="G35" s="2">
        <f>'5 MD Ordering list'!I37</f>
        <v>0</v>
      </c>
    </row>
    <row r="36" spans="1:7">
      <c r="A36" s="2">
        <f>'5 MD Ordering list'!A38</f>
        <v>200005</v>
      </c>
      <c r="B36" s="2" t="str">
        <f>'5 MD Ordering list'!E38</f>
        <v>Infervision Medical Technology Co. Ltd</v>
      </c>
      <c r="C36" s="2">
        <f>'5 MD Ordering list'!F38</f>
        <v>0</v>
      </c>
      <c r="D36" s="2" t="str">
        <f>'5 MD Ordering list'!J38</f>
        <v>N/A</v>
      </c>
      <c r="E36" s="2" t="e">
        <f>'5 MD Ordering list'!K38*'5 MD Ordering list'!F38</f>
        <v>#VALUE!</v>
      </c>
      <c r="F36" s="2" t="e">
        <f>'5 MD Ordering list'!O38*'5 MD Ordering list'!F38</f>
        <v>#VALUE!</v>
      </c>
      <c r="G36" s="2">
        <f>'5 MD Ordering list'!I38</f>
        <v>0</v>
      </c>
    </row>
    <row r="37" spans="1:7">
      <c r="A37" s="2">
        <f>'5 MD Ordering list'!A39</f>
        <v>200036</v>
      </c>
      <c r="B37" s="2" t="str">
        <f>'5 MD Ordering list'!E39</f>
        <v>Qure.ai Technologies</v>
      </c>
      <c r="C37" s="2">
        <f>'5 MD Ordering list'!F39</f>
        <v>0</v>
      </c>
      <c r="D37" s="2" t="str">
        <f>'5 MD Ordering list'!J39</f>
        <v>N/A</v>
      </c>
      <c r="E37" s="2" t="e">
        <f>'5 MD Ordering list'!K39*'5 MD Ordering list'!F39</f>
        <v>#VALUE!</v>
      </c>
      <c r="F37" s="2" t="e">
        <f>'5 MD Ordering list'!O39*'5 MD Ordering list'!F39</f>
        <v>#VALUE!</v>
      </c>
      <c r="G37" s="2">
        <f>'5 MD Ordering list'!I39</f>
        <v>0</v>
      </c>
    </row>
    <row r="38" spans="1:7">
      <c r="A38" s="2">
        <f>'5 MD Ordering list'!A40</f>
        <v>200037</v>
      </c>
      <c r="B38" s="2" t="str">
        <f>'5 MD Ordering list'!E40</f>
        <v>Qure.ai Technologies</v>
      </c>
      <c r="C38" s="2">
        <f>'5 MD Ordering list'!F40</f>
        <v>0</v>
      </c>
      <c r="D38" s="2" t="str">
        <f>'5 MD Ordering list'!J40</f>
        <v>N/A</v>
      </c>
      <c r="E38" s="2" t="e">
        <f>'5 MD Ordering list'!K40*'5 MD Ordering list'!F40</f>
        <v>#VALUE!</v>
      </c>
      <c r="F38" s="2" t="e">
        <f>'5 MD Ordering list'!O40*'5 MD Ordering list'!F40</f>
        <v>#VALUE!</v>
      </c>
      <c r="G38" s="2">
        <f>'5 MD Ordering list'!I40</f>
        <v>0</v>
      </c>
    </row>
    <row r="39" spans="1:7">
      <c r="A39" s="2">
        <f>'5 MD Ordering list'!A41</f>
        <v>200043</v>
      </c>
      <c r="B39" s="2" t="str">
        <f>'5 MD Ordering list'!E41</f>
        <v>Qure.ai Technologies</v>
      </c>
      <c r="C39" s="2">
        <f>'5 MD Ordering list'!F41</f>
        <v>0</v>
      </c>
      <c r="D39" s="2" t="str">
        <f>'5 MD Ordering list'!J41</f>
        <v>Dangerous cargo UN 3481</v>
      </c>
      <c r="E39" s="2">
        <f>'5 MD Ordering list'!K41*'5 MD Ordering list'!F41</f>
        <v>0</v>
      </c>
      <c r="F39" s="2">
        <f>'5 MD Ordering list'!O41*'5 MD Ordering list'!F41</f>
        <v>0</v>
      </c>
      <c r="G39" s="2">
        <f>'5 MD Ordering list'!I41</f>
        <v>0</v>
      </c>
    </row>
    <row r="40" spans="1:7">
      <c r="A40" s="2">
        <f>'5 MD Ordering list'!A42</f>
        <v>200039</v>
      </c>
      <c r="B40" s="2" t="str">
        <f>'5 MD Ordering list'!E42</f>
        <v>Qure.ai Technologies</v>
      </c>
      <c r="C40" s="2">
        <f>'5 MD Ordering list'!F42</f>
        <v>0</v>
      </c>
      <c r="D40" s="2" t="str">
        <f>'5 MD Ordering list'!J42</f>
        <v>N/A</v>
      </c>
      <c r="E40" s="2" t="e">
        <f>'5 MD Ordering list'!K42*'5 MD Ordering list'!F42</f>
        <v>#VALUE!</v>
      </c>
      <c r="F40" s="2" t="e">
        <f>'5 MD Ordering list'!O42*'5 MD Ordering list'!F42</f>
        <v>#VALUE!</v>
      </c>
      <c r="G40" s="2">
        <f>'5 MD Ordering list'!I42</f>
        <v>0</v>
      </c>
    </row>
    <row r="41" spans="1:7">
      <c r="A41" s="2">
        <f>'5 MD Ordering list'!A43</f>
        <v>200040</v>
      </c>
      <c r="B41" s="2" t="str">
        <f>'5 MD Ordering list'!E43</f>
        <v>Qure.ai Technologies</v>
      </c>
      <c r="C41" s="2">
        <f>'5 MD Ordering list'!F43</f>
        <v>0</v>
      </c>
      <c r="D41" s="2" t="str">
        <f>'5 MD Ordering list'!J43</f>
        <v>N/A</v>
      </c>
      <c r="E41" s="2" t="e">
        <f>'5 MD Ordering list'!K43*'5 MD Ordering list'!F43</f>
        <v>#VALUE!</v>
      </c>
      <c r="F41" s="2" t="e">
        <f>'5 MD Ordering list'!O43*'5 MD Ordering list'!F43</f>
        <v>#VALUE!</v>
      </c>
      <c r="G41" s="2">
        <f>'5 MD Ordering list'!I43</f>
        <v>0</v>
      </c>
    </row>
    <row r="42" spans="1:7">
      <c r="A42" s="2">
        <f>'5 MD Ordering list'!A44</f>
        <v>200041</v>
      </c>
      <c r="B42" s="2" t="str">
        <f>'5 MD Ordering list'!E44</f>
        <v>Qure.ai Technologies</v>
      </c>
      <c r="C42" s="2">
        <f>'5 MD Ordering list'!F44</f>
        <v>0</v>
      </c>
      <c r="D42" s="2" t="str">
        <f>'5 MD Ordering list'!J44</f>
        <v>N/A</v>
      </c>
      <c r="E42" s="2" t="e">
        <f>'5 MD Ordering list'!K44*'5 MD Ordering list'!F44</f>
        <v>#VALUE!</v>
      </c>
      <c r="F42" s="2" t="e">
        <f>'5 MD Ordering list'!O44*'5 MD Ordering list'!F44</f>
        <v>#VALUE!</v>
      </c>
      <c r="G42" s="2">
        <f>'5 MD Ordering list'!I44</f>
        <v>0</v>
      </c>
    </row>
    <row r="43" spans="1:7">
      <c r="A43" s="2">
        <f>'5 MD Ordering list'!A45</f>
        <v>0</v>
      </c>
      <c r="B43" s="2">
        <f>'5 MD Ordering list'!E45</f>
        <v>0</v>
      </c>
      <c r="C43" s="2">
        <f>'5 MD Ordering list'!F45</f>
        <v>0</v>
      </c>
      <c r="D43" s="2">
        <f>'5 MD Ordering list'!J45</f>
        <v>0</v>
      </c>
      <c r="E43" s="2">
        <f>'5 MD Ordering list'!K45*'5 MD Ordering list'!F45</f>
        <v>0</v>
      </c>
      <c r="F43" s="2">
        <f>'5 MD Ordering list'!O45*'5 MD Ordering list'!F45</f>
        <v>0</v>
      </c>
      <c r="G43" s="2">
        <f>'5 MD Ordering list'!I45</f>
        <v>0</v>
      </c>
    </row>
    <row r="44" spans="1:7">
      <c r="A44" s="2">
        <f>'5 MD Ordering list'!A46</f>
        <v>0</v>
      </c>
      <c r="B44" s="2">
        <f>'5 MD Ordering list'!E46</f>
        <v>0</v>
      </c>
      <c r="C44" s="2">
        <f>'5 MD Ordering list'!F46</f>
        <v>0</v>
      </c>
      <c r="D44" s="2">
        <f>'5 MD Ordering list'!J46</f>
        <v>0</v>
      </c>
      <c r="E44" s="2">
        <f>'5 MD Ordering list'!K46*'5 MD Ordering list'!F46</f>
        <v>0</v>
      </c>
      <c r="F44" s="2">
        <f>'5 MD Ordering list'!O46*'5 MD Ordering list'!F46</f>
        <v>0</v>
      </c>
      <c r="G44" s="2">
        <f>'5 MD Ordering list'!I46</f>
        <v>0</v>
      </c>
    </row>
    <row r="45" spans="1:7">
      <c r="A45" s="2">
        <f>'5 MD Ordering list'!A47</f>
        <v>0</v>
      </c>
      <c r="B45" s="2">
        <f>'5 MD Ordering list'!E47</f>
        <v>0</v>
      </c>
      <c r="C45" s="2">
        <f>'5 MD Ordering list'!F47</f>
        <v>0</v>
      </c>
      <c r="D45" s="2">
        <f>'5 MD Ordering list'!J47</f>
        <v>0</v>
      </c>
      <c r="E45" s="2">
        <f>'5 MD Ordering list'!K47*'5 MD Ordering list'!F47</f>
        <v>0</v>
      </c>
      <c r="F45" s="2">
        <f>'5 MD Ordering list'!O47*'5 MD Ordering list'!F47</f>
        <v>0</v>
      </c>
      <c r="G45" s="2">
        <f>'5 MD Ordering list'!I47</f>
        <v>0</v>
      </c>
    </row>
    <row r="46" spans="1:7">
      <c r="A46" s="2">
        <f>'5 MD Ordering list'!A48</f>
        <v>0</v>
      </c>
      <c r="B46" s="2">
        <f>'5 MD Ordering list'!E48</f>
        <v>0</v>
      </c>
      <c r="C46" s="2">
        <f>'5 MD Ordering list'!F48</f>
        <v>0</v>
      </c>
      <c r="D46" s="2">
        <f>'5 MD Ordering list'!J48</f>
        <v>0</v>
      </c>
      <c r="E46" s="2">
        <f>'5 MD Ordering list'!K48*'5 MD Ordering list'!F48</f>
        <v>0</v>
      </c>
      <c r="F46" s="2">
        <f>'5 MD Ordering list'!O48*'5 MD Ordering list'!F48</f>
        <v>0</v>
      </c>
      <c r="G46" s="2">
        <f>'5 MD Ordering list'!I48</f>
        <v>0</v>
      </c>
    </row>
    <row r="47" spans="1:7">
      <c r="A47" s="2">
        <f>'5 MD Ordering list'!A49</f>
        <v>0</v>
      </c>
      <c r="B47" s="2">
        <f>'5 MD Ordering list'!E49</f>
        <v>0</v>
      </c>
      <c r="C47" s="2">
        <f>'5 MD Ordering list'!F49</f>
        <v>0</v>
      </c>
      <c r="D47" s="2">
        <f>'5 MD Ordering list'!J49</f>
        <v>0</v>
      </c>
      <c r="E47" s="2">
        <f>'5 MD Ordering list'!K49*'5 MD Ordering list'!F49</f>
        <v>0</v>
      </c>
      <c r="F47" s="2">
        <f>'5 MD Ordering list'!O49*'5 MD Ordering list'!F49</f>
        <v>0</v>
      </c>
      <c r="G47" s="2">
        <f>'5 MD Ordering list'!I49</f>
        <v>0</v>
      </c>
    </row>
    <row r="48" spans="1:7">
      <c r="A48" s="2">
        <f>'5 MD Ordering list'!A50</f>
        <v>0</v>
      </c>
      <c r="B48" s="2">
        <f>'5 MD Ordering list'!E50</f>
        <v>0</v>
      </c>
      <c r="C48" s="2">
        <f>'5 MD Ordering list'!F50</f>
        <v>0</v>
      </c>
      <c r="D48" s="2">
        <f>'5 MD Ordering list'!J50</f>
        <v>0</v>
      </c>
      <c r="E48" s="2">
        <f>'5 MD Ordering list'!K50*'5 MD Ordering list'!F50</f>
        <v>0</v>
      </c>
      <c r="F48" s="2">
        <f>'5 MD Ordering list'!O50*'5 MD Ordering list'!F50</f>
        <v>0</v>
      </c>
      <c r="G48" s="2">
        <f>'5 MD Ordering list'!I50</f>
        <v>0</v>
      </c>
    </row>
    <row r="49" spans="1:7">
      <c r="A49" s="2">
        <f>'5 MD Ordering list'!A51</f>
        <v>0</v>
      </c>
      <c r="B49" s="2">
        <f>'5 MD Ordering list'!E51</f>
        <v>0</v>
      </c>
      <c r="C49" s="2">
        <f>'5 MD Ordering list'!F51</f>
        <v>0</v>
      </c>
      <c r="D49" s="2">
        <f>'5 MD Ordering list'!J51</f>
        <v>0</v>
      </c>
      <c r="E49" s="2">
        <f>'5 MD Ordering list'!K51*'5 MD Ordering list'!F51</f>
        <v>0</v>
      </c>
      <c r="F49" s="2">
        <f>'5 MD Ordering list'!O51*'5 MD Ordering list'!F51</f>
        <v>0</v>
      </c>
      <c r="G49" s="2">
        <f>'5 MD Ordering list'!I51</f>
        <v>0</v>
      </c>
    </row>
    <row r="50" spans="1:7">
      <c r="A50" s="2">
        <f>'5 MD Ordering list'!A52</f>
        <v>0</v>
      </c>
      <c r="B50" s="2">
        <f>'5 MD Ordering list'!E52</f>
        <v>0</v>
      </c>
      <c r="C50" s="2">
        <f>'5 MD Ordering list'!F52</f>
        <v>0</v>
      </c>
      <c r="D50" s="2">
        <f>'5 MD Ordering list'!J52</f>
        <v>0</v>
      </c>
      <c r="E50" s="2">
        <f>'5 MD Ordering list'!K52*'5 MD Ordering list'!F52</f>
        <v>0</v>
      </c>
      <c r="F50" s="2">
        <f>'5 MD Ordering list'!O52*'5 MD Ordering list'!F52</f>
        <v>0</v>
      </c>
      <c r="G50" s="2">
        <f>'5 MD Ordering list'!I52</f>
        <v>0</v>
      </c>
    </row>
    <row r="51" spans="1:7">
      <c r="A51" s="2">
        <f>'5 MD Ordering list'!A53</f>
        <v>0</v>
      </c>
      <c r="B51" s="2">
        <f>'5 MD Ordering list'!E53</f>
        <v>0</v>
      </c>
      <c r="C51" s="2">
        <f>'5 MD Ordering list'!F53</f>
        <v>0</v>
      </c>
      <c r="D51" s="2">
        <f>'5 MD Ordering list'!J53</f>
        <v>0</v>
      </c>
      <c r="E51" s="2">
        <f>'5 MD Ordering list'!K53*'5 MD Ordering list'!F53</f>
        <v>0</v>
      </c>
      <c r="F51" s="2">
        <f>'5 MD Ordering list'!O53*'5 MD Ordering list'!F53</f>
        <v>0</v>
      </c>
      <c r="G51" s="2">
        <f>'5 MD Ordering list'!I53</f>
        <v>0</v>
      </c>
    </row>
    <row r="52" spans="1:7">
      <c r="A52" s="2">
        <f>'5 MD Ordering list'!A54</f>
        <v>0</v>
      </c>
      <c r="B52" s="2">
        <f>'5 MD Ordering list'!E54</f>
        <v>0</v>
      </c>
      <c r="C52" s="2">
        <f>'5 MD Ordering list'!F54</f>
        <v>0</v>
      </c>
      <c r="D52" s="2">
        <f>'5 MD Ordering list'!J54</f>
        <v>0</v>
      </c>
      <c r="E52" s="2">
        <f>'5 MD Ordering list'!K54*'5 MD Ordering list'!F54</f>
        <v>0</v>
      </c>
      <c r="F52" s="2">
        <f>'5 MD Ordering list'!O54*'5 MD Ordering list'!F54</f>
        <v>0</v>
      </c>
      <c r="G52" s="2">
        <f>'5 MD Ordering list'!I54</f>
        <v>0</v>
      </c>
    </row>
    <row r="53" spans="1:7">
      <c r="A53" s="2">
        <f>'5 MD Ordering list'!A55</f>
        <v>0</v>
      </c>
      <c r="B53" s="2">
        <f>'5 MD Ordering list'!E55</f>
        <v>0</v>
      </c>
      <c r="C53" s="2">
        <f>'5 MD Ordering list'!F55</f>
        <v>0</v>
      </c>
      <c r="D53" s="2">
        <f>'5 MD Ordering list'!J55</f>
        <v>0</v>
      </c>
      <c r="E53" s="2">
        <f>'5 MD Ordering list'!K55*'5 MD Ordering list'!F55</f>
        <v>0</v>
      </c>
      <c r="F53" s="2">
        <f>'5 MD Ordering list'!O55*'5 MD Ordering list'!F55</f>
        <v>0</v>
      </c>
      <c r="G53" s="2">
        <f>'5 MD Ordering list'!I55</f>
        <v>0</v>
      </c>
    </row>
    <row r="54" spans="1:7">
      <c r="A54" s="2">
        <f>'5 MD Ordering list'!A56</f>
        <v>0</v>
      </c>
      <c r="B54" s="2">
        <f>'5 MD Ordering list'!E56</f>
        <v>0</v>
      </c>
      <c r="C54" s="2">
        <f>'5 MD Ordering list'!F56</f>
        <v>0</v>
      </c>
      <c r="D54" s="2">
        <f>'5 MD Ordering list'!J56</f>
        <v>0</v>
      </c>
      <c r="E54" s="2">
        <f>'5 MD Ordering list'!K56*'5 MD Ordering list'!F56</f>
        <v>0</v>
      </c>
      <c r="F54" s="2">
        <f>'5 MD Ordering list'!O56*'5 MD Ordering list'!F56</f>
        <v>0</v>
      </c>
      <c r="G54" s="2">
        <f>'5 MD Ordering list'!I56</f>
        <v>0</v>
      </c>
    </row>
    <row r="55" spans="1:7">
      <c r="A55" s="2">
        <f>'5 MD Ordering list'!A57</f>
        <v>0</v>
      </c>
      <c r="B55" s="2">
        <f>'5 MD Ordering list'!E57</f>
        <v>0</v>
      </c>
      <c r="C55" s="2">
        <f>'5 MD Ordering list'!F57</f>
        <v>0</v>
      </c>
      <c r="D55" s="2">
        <f>'5 MD Ordering list'!J57</f>
        <v>0</v>
      </c>
      <c r="E55" s="2">
        <f>'5 MD Ordering list'!K57*'5 MD Ordering list'!F57</f>
        <v>0</v>
      </c>
      <c r="F55" s="2">
        <f>'5 MD Ordering list'!O57*'5 MD Ordering list'!F57</f>
        <v>0</v>
      </c>
      <c r="G55" s="2">
        <f>'5 MD Ordering list'!I57</f>
        <v>0</v>
      </c>
    </row>
    <row r="56" spans="1:7">
      <c r="A56" s="2">
        <f>'5 MD Ordering list'!A58</f>
        <v>0</v>
      </c>
      <c r="B56" s="2">
        <f>'5 MD Ordering list'!E58</f>
        <v>0</v>
      </c>
      <c r="C56" s="2">
        <f>'5 MD Ordering list'!F58</f>
        <v>0</v>
      </c>
      <c r="D56" s="2">
        <f>'5 MD Ordering list'!J58</f>
        <v>0</v>
      </c>
      <c r="E56" s="2">
        <f>'5 MD Ordering list'!K58*'5 MD Ordering list'!F58</f>
        <v>0</v>
      </c>
      <c r="F56" s="2">
        <f>'5 MD Ordering list'!O58*'5 MD Ordering list'!F58</f>
        <v>0</v>
      </c>
      <c r="G56" s="2">
        <f>'5 MD Ordering list'!I58</f>
        <v>0</v>
      </c>
    </row>
    <row r="57" spans="1:7">
      <c r="A57" s="2">
        <f>'5 MD Ordering list'!A59</f>
        <v>0</v>
      </c>
      <c r="B57" s="2">
        <f>'5 MD Ordering list'!E59</f>
        <v>0</v>
      </c>
      <c r="C57" s="2">
        <f>'5 MD Ordering list'!F59</f>
        <v>0</v>
      </c>
      <c r="D57" s="2">
        <f>'5 MD Ordering list'!J59</f>
        <v>0</v>
      </c>
      <c r="E57" s="2">
        <f>'5 MD Ordering list'!K59*'5 MD Ordering list'!F59</f>
        <v>0</v>
      </c>
      <c r="F57" s="2">
        <f>'5 MD Ordering list'!O59*'5 MD Ordering list'!F59</f>
        <v>0</v>
      </c>
      <c r="G57" s="2">
        <f>'5 MD Ordering list'!I59</f>
        <v>0</v>
      </c>
    </row>
    <row r="58" spans="1:7">
      <c r="A58" s="2">
        <f>'5 MD Ordering list'!A60</f>
        <v>0</v>
      </c>
      <c r="B58" s="2">
        <f>'5 MD Ordering list'!E60</f>
        <v>0</v>
      </c>
      <c r="C58" s="2">
        <f>'5 MD Ordering list'!F60</f>
        <v>0</v>
      </c>
      <c r="D58" s="2">
        <f>'5 MD Ordering list'!J60</f>
        <v>0</v>
      </c>
      <c r="E58" s="2">
        <f>'5 MD Ordering list'!K60*'5 MD Ordering list'!F60</f>
        <v>0</v>
      </c>
      <c r="F58" s="2">
        <f>'5 MD Ordering list'!O60*'5 MD Ordering list'!F60</f>
        <v>0</v>
      </c>
      <c r="G58" s="2">
        <f>'5 MD Ordering list'!I60</f>
        <v>0</v>
      </c>
    </row>
    <row r="59" spans="1:7">
      <c r="A59" s="2">
        <f>'5 MD Ordering list'!A61</f>
        <v>0</v>
      </c>
      <c r="B59" s="2">
        <f>'5 MD Ordering list'!E61</f>
        <v>0</v>
      </c>
      <c r="C59" s="2">
        <f>'5 MD Ordering list'!F61</f>
        <v>0</v>
      </c>
      <c r="D59" s="2">
        <f>'5 MD Ordering list'!J61</f>
        <v>0</v>
      </c>
      <c r="E59" s="2">
        <f>'5 MD Ordering list'!K61*'5 MD Ordering list'!F61</f>
        <v>0</v>
      </c>
      <c r="F59" s="2">
        <f>'5 MD Ordering list'!O61*'5 MD Ordering list'!F61</f>
        <v>0</v>
      </c>
      <c r="G59" s="2">
        <f>'5 MD Ordering list'!I61</f>
        <v>0</v>
      </c>
    </row>
    <row r="60" spans="1:7">
      <c r="A60" s="2">
        <f>'5 MD Ordering list'!A62</f>
        <v>0</v>
      </c>
      <c r="B60" s="2">
        <f>'5 MD Ordering list'!E62</f>
        <v>0</v>
      </c>
      <c r="C60" s="2">
        <f>'5 MD Ordering list'!F62</f>
        <v>0</v>
      </c>
      <c r="D60" s="2">
        <f>'5 MD Ordering list'!J62</f>
        <v>0</v>
      </c>
      <c r="E60" s="2">
        <f>'5 MD Ordering list'!K62*'5 MD Ordering list'!F62</f>
        <v>0</v>
      </c>
      <c r="F60" s="2">
        <f>'5 MD Ordering list'!O62*'5 MD Ordering list'!F62</f>
        <v>0</v>
      </c>
      <c r="G60" s="2">
        <f>'5 MD Ordering list'!I62</f>
        <v>0</v>
      </c>
    </row>
    <row r="61" spans="1:7">
      <c r="A61" s="2">
        <f>'5 MD Ordering list'!A63</f>
        <v>0</v>
      </c>
      <c r="B61" s="2">
        <f>'5 MD Ordering list'!E63</f>
        <v>0</v>
      </c>
      <c r="C61" s="2">
        <f>'5 MD Ordering list'!F63</f>
        <v>0</v>
      </c>
      <c r="D61" s="2">
        <f>'5 MD Ordering list'!J63</f>
        <v>0</v>
      </c>
      <c r="E61" s="2">
        <f>'5 MD Ordering list'!K63*'5 MD Ordering list'!F63</f>
        <v>0</v>
      </c>
      <c r="F61" s="2">
        <f>'5 MD Ordering list'!O63*'5 MD Ordering list'!F63</f>
        <v>0</v>
      </c>
      <c r="G61" s="2">
        <f>'5 MD Ordering list'!I63</f>
        <v>0</v>
      </c>
    </row>
    <row r="62" spans="1:7">
      <c r="A62" s="2">
        <f>'5 MD Ordering list'!A64</f>
        <v>0</v>
      </c>
      <c r="B62" s="2">
        <f>'5 MD Ordering list'!E64</f>
        <v>0</v>
      </c>
      <c r="C62" s="2">
        <f>'5 MD Ordering list'!F64</f>
        <v>0</v>
      </c>
      <c r="D62" s="2">
        <f>'5 MD Ordering list'!J64</f>
        <v>0</v>
      </c>
      <c r="E62" s="2">
        <f>'5 MD Ordering list'!K64*'5 MD Ordering list'!F64</f>
        <v>0</v>
      </c>
      <c r="F62" s="2">
        <f>'5 MD Ordering list'!O64*'5 MD Ordering list'!F64</f>
        <v>0</v>
      </c>
      <c r="G62" s="2">
        <f>'5 MD Ordering list'!I64</f>
        <v>0</v>
      </c>
    </row>
    <row r="63" spans="1:7">
      <c r="A63" s="2">
        <f>'5 MD Ordering list'!A65</f>
        <v>0</v>
      </c>
      <c r="B63" s="2">
        <f>'5 MD Ordering list'!E65</f>
        <v>0</v>
      </c>
      <c r="C63" s="2">
        <f>'5 MD Ordering list'!F65</f>
        <v>0</v>
      </c>
      <c r="D63" s="2">
        <f>'5 MD Ordering list'!J65</f>
        <v>0</v>
      </c>
      <c r="E63" s="2">
        <f>'5 MD Ordering list'!K65*'5 MD Ordering list'!F65</f>
        <v>0</v>
      </c>
      <c r="F63" s="2">
        <f>'5 MD Ordering list'!O65*'5 MD Ordering list'!F65</f>
        <v>0</v>
      </c>
      <c r="G63" s="2">
        <f>'5 MD Ordering list'!I65</f>
        <v>0</v>
      </c>
    </row>
    <row r="64" spans="1:7">
      <c r="A64" s="2">
        <f>'5 MD Ordering list'!A66</f>
        <v>0</v>
      </c>
      <c r="B64" s="2">
        <f>'5 MD Ordering list'!E66</f>
        <v>0</v>
      </c>
      <c r="C64" s="2">
        <f>'5 MD Ordering list'!F66</f>
        <v>0</v>
      </c>
      <c r="D64" s="2">
        <f>'5 MD Ordering list'!J66</f>
        <v>0</v>
      </c>
      <c r="E64" s="2">
        <f>'5 MD Ordering list'!K66*'5 MD Ordering list'!F66</f>
        <v>0</v>
      </c>
      <c r="F64" s="2">
        <f>'5 MD Ordering list'!O66*'5 MD Ordering list'!F66</f>
        <v>0</v>
      </c>
      <c r="G64" s="2">
        <f>'5 MD Ordering list'!I66</f>
        <v>0</v>
      </c>
    </row>
    <row r="65" spans="1:7">
      <c r="A65" s="2">
        <f>'5 MD Ordering list'!A67</f>
        <v>0</v>
      </c>
      <c r="B65" s="2">
        <f>'5 MD Ordering list'!E67</f>
        <v>0</v>
      </c>
      <c r="C65" s="2">
        <f>'5 MD Ordering list'!F67</f>
        <v>0</v>
      </c>
      <c r="D65" s="2">
        <f>'5 MD Ordering list'!J67</f>
        <v>0</v>
      </c>
      <c r="E65" s="2">
        <f>'5 MD Ordering list'!K67*'5 MD Ordering list'!F67</f>
        <v>0</v>
      </c>
      <c r="F65" s="2">
        <f>'5 MD Ordering list'!O67*'5 MD Ordering list'!F67</f>
        <v>0</v>
      </c>
      <c r="G65" s="2">
        <f>'5 MD Ordering list'!I67</f>
        <v>0</v>
      </c>
    </row>
    <row r="66" spans="1:7">
      <c r="A66" s="2">
        <f>'5 MD Ordering list'!A68</f>
        <v>0</v>
      </c>
      <c r="B66" s="2">
        <f>'5 MD Ordering list'!E68</f>
        <v>0</v>
      </c>
      <c r="C66" s="2">
        <f>'5 MD Ordering list'!F68</f>
        <v>0</v>
      </c>
      <c r="D66" s="2">
        <f>'5 MD Ordering list'!J68</f>
        <v>0</v>
      </c>
      <c r="E66" s="2">
        <f>'5 MD Ordering list'!K68*'5 MD Ordering list'!F68</f>
        <v>0</v>
      </c>
      <c r="F66" s="2">
        <f>'5 MD Ordering list'!O68*'5 MD Ordering list'!F68</f>
        <v>0</v>
      </c>
      <c r="G66" s="2">
        <f>'5 MD Ordering list'!I68</f>
        <v>0</v>
      </c>
    </row>
    <row r="67" spans="1:7">
      <c r="A67" s="2">
        <f>'5 MD Ordering list'!A69</f>
        <v>0</v>
      </c>
      <c r="B67" s="2">
        <f>'5 MD Ordering list'!E69</f>
        <v>0</v>
      </c>
      <c r="C67" s="2">
        <f>'5 MD Ordering list'!F69</f>
        <v>0</v>
      </c>
      <c r="D67" s="2">
        <f>'5 MD Ordering list'!J69</f>
        <v>0</v>
      </c>
      <c r="E67" s="2">
        <f>'5 MD Ordering list'!K69*'5 MD Ordering list'!F69</f>
        <v>0</v>
      </c>
      <c r="F67" s="2">
        <f>'5 MD Ordering list'!O69*'5 MD Ordering list'!F69</f>
        <v>0</v>
      </c>
      <c r="G67" s="2">
        <f>'5 MD Ordering list'!I69</f>
        <v>0</v>
      </c>
    </row>
    <row r="68" spans="1:7">
      <c r="A68" s="2">
        <f>'5 MD Ordering list'!A70</f>
        <v>0</v>
      </c>
      <c r="B68" s="2">
        <f>'5 MD Ordering list'!E70</f>
        <v>0</v>
      </c>
      <c r="C68" s="2">
        <f>'5 MD Ordering list'!F70</f>
        <v>0</v>
      </c>
      <c r="D68" s="2">
        <f>'5 MD Ordering list'!J70</f>
        <v>0</v>
      </c>
      <c r="E68" s="2">
        <f>'5 MD Ordering list'!K70*'5 MD Ordering list'!F70</f>
        <v>0</v>
      </c>
      <c r="F68" s="2">
        <f>'5 MD Ordering list'!O70*'5 MD Ordering list'!F70</f>
        <v>0</v>
      </c>
      <c r="G68" s="2">
        <f>'5 MD Ordering list'!I70</f>
        <v>0</v>
      </c>
    </row>
    <row r="69" spans="1:7">
      <c r="A69" s="2">
        <f>'5 MD Ordering list'!A71</f>
        <v>0</v>
      </c>
      <c r="B69" s="2">
        <f>'5 MD Ordering list'!E71</f>
        <v>0</v>
      </c>
      <c r="C69" s="2">
        <f>'5 MD Ordering list'!F71</f>
        <v>0</v>
      </c>
      <c r="D69" s="2">
        <f>'5 MD Ordering list'!J71</f>
        <v>0</v>
      </c>
      <c r="E69" s="2">
        <f>'5 MD Ordering list'!K71*'5 MD Ordering list'!F71</f>
        <v>0</v>
      </c>
      <c r="F69" s="2">
        <f>'5 MD Ordering list'!O71*'5 MD Ordering list'!F71</f>
        <v>0</v>
      </c>
      <c r="G69" s="2">
        <f>'5 MD Ordering list'!I71</f>
        <v>0</v>
      </c>
    </row>
    <row r="70" spans="1:7">
      <c r="A70" s="2">
        <f>'5 MD Ordering list'!A72</f>
        <v>0</v>
      </c>
      <c r="B70" s="2">
        <f>'5 MD Ordering list'!E72</f>
        <v>0</v>
      </c>
      <c r="C70" s="2">
        <f>'5 MD Ordering list'!F72</f>
        <v>0</v>
      </c>
      <c r="D70" s="2">
        <f>'5 MD Ordering list'!J72</f>
        <v>0</v>
      </c>
      <c r="E70" s="2">
        <f>'5 MD Ordering list'!K72*'5 MD Ordering list'!F72</f>
        <v>0</v>
      </c>
      <c r="F70" s="2">
        <f>'5 MD Ordering list'!O72*'5 MD Ordering list'!F72</f>
        <v>0</v>
      </c>
      <c r="G70" s="2">
        <f>'5 MD Ordering list'!I72</f>
        <v>0</v>
      </c>
    </row>
    <row r="71" spans="1:7">
      <c r="A71" s="2">
        <f>'5 MD Ordering list'!A73</f>
        <v>0</v>
      </c>
      <c r="B71" s="2">
        <f>'5 MD Ordering list'!E73</f>
        <v>0</v>
      </c>
      <c r="C71" s="2">
        <f>'5 MD Ordering list'!F73</f>
        <v>0</v>
      </c>
      <c r="D71" s="2">
        <f>'5 MD Ordering list'!J73</f>
        <v>0</v>
      </c>
      <c r="E71" s="2">
        <f>'5 MD Ordering list'!K73*'5 MD Ordering list'!F73</f>
        <v>0</v>
      </c>
      <c r="F71" s="2">
        <f>'5 MD Ordering list'!O73*'5 MD Ordering list'!F73</f>
        <v>0</v>
      </c>
      <c r="G71" s="2">
        <f>'5 MD Ordering list'!I73</f>
        <v>0</v>
      </c>
    </row>
    <row r="72" spans="1:7">
      <c r="A72" s="2">
        <f>'5 MD Ordering list'!A74</f>
        <v>0</v>
      </c>
      <c r="B72" s="2">
        <f>'5 MD Ordering list'!E74</f>
        <v>0</v>
      </c>
      <c r="C72" s="2">
        <f>'5 MD Ordering list'!F74</f>
        <v>0</v>
      </c>
      <c r="D72" s="2">
        <f>'5 MD Ordering list'!J74</f>
        <v>0</v>
      </c>
      <c r="E72" s="2">
        <f>'5 MD Ordering list'!K74*'5 MD Ordering list'!F74</f>
        <v>0</v>
      </c>
      <c r="F72" s="2">
        <f>'5 MD Ordering list'!O74*'5 MD Ordering list'!F74</f>
        <v>0</v>
      </c>
      <c r="G72" s="2">
        <f>'5 MD Ordering list'!I74</f>
        <v>0</v>
      </c>
    </row>
    <row r="73" spans="1:7">
      <c r="A73" s="2">
        <f>'5 MD Ordering list'!A75</f>
        <v>0</v>
      </c>
      <c r="B73" s="2">
        <f>'5 MD Ordering list'!E75</f>
        <v>0</v>
      </c>
      <c r="C73" s="2">
        <f>'5 MD Ordering list'!F75</f>
        <v>0</v>
      </c>
      <c r="D73" s="2">
        <f>'5 MD Ordering list'!J75</f>
        <v>0</v>
      </c>
      <c r="E73" s="2">
        <f>'5 MD Ordering list'!K75*'5 MD Ordering list'!F75</f>
        <v>0</v>
      </c>
      <c r="F73" s="2">
        <f>'5 MD Ordering list'!O75*'5 MD Ordering list'!F75</f>
        <v>0</v>
      </c>
      <c r="G73" s="2">
        <f>'5 MD Ordering list'!I75</f>
        <v>0</v>
      </c>
    </row>
    <row r="74" spans="1:7">
      <c r="A74" s="2">
        <f>'5 MD Ordering list'!A76</f>
        <v>0</v>
      </c>
      <c r="B74" s="2">
        <f>'5 MD Ordering list'!E76</f>
        <v>0</v>
      </c>
      <c r="C74" s="2">
        <f>'5 MD Ordering list'!F76</f>
        <v>0</v>
      </c>
      <c r="D74" s="2">
        <f>'5 MD Ordering list'!J76</f>
        <v>0</v>
      </c>
      <c r="E74" s="2">
        <f>'5 MD Ordering list'!K76*'5 MD Ordering list'!F76</f>
        <v>0</v>
      </c>
      <c r="F74" s="2">
        <f>'5 MD Ordering list'!O76*'5 MD Ordering list'!F76</f>
        <v>0</v>
      </c>
      <c r="G74" s="2">
        <f>'5 MD Ordering list'!I76</f>
        <v>0</v>
      </c>
    </row>
    <row r="75" spans="1:7">
      <c r="A75" s="2">
        <f>'5 MD Ordering list'!A77</f>
        <v>0</v>
      </c>
      <c r="B75" s="2">
        <f>'5 MD Ordering list'!E77</f>
        <v>0</v>
      </c>
      <c r="C75" s="2">
        <f>'5 MD Ordering list'!F77</f>
        <v>0</v>
      </c>
      <c r="D75" s="2">
        <f>'5 MD Ordering list'!J77</f>
        <v>0</v>
      </c>
      <c r="E75" s="2">
        <f>'5 MD Ordering list'!K77*'5 MD Ordering list'!F77</f>
        <v>0</v>
      </c>
      <c r="F75" s="2">
        <f>'5 MD Ordering list'!O77*'5 MD Ordering list'!F77</f>
        <v>0</v>
      </c>
      <c r="G75" s="2">
        <f>'5 MD Ordering list'!I77</f>
        <v>0</v>
      </c>
    </row>
    <row r="76" spans="1:7">
      <c r="A76" s="2">
        <f>'5 MD Ordering list'!A78</f>
        <v>0</v>
      </c>
      <c r="B76" s="2">
        <f>'5 MD Ordering list'!E78</f>
        <v>0</v>
      </c>
      <c r="C76" s="2">
        <f>'5 MD Ordering list'!F78</f>
        <v>0</v>
      </c>
      <c r="D76" s="2">
        <f>'5 MD Ordering list'!J78</f>
        <v>0</v>
      </c>
      <c r="E76" s="2">
        <f>'5 MD Ordering list'!K78*'5 MD Ordering list'!F78</f>
        <v>0</v>
      </c>
      <c r="F76" s="2">
        <f>'5 MD Ordering list'!O78*'5 MD Ordering list'!F78</f>
        <v>0</v>
      </c>
      <c r="G76" s="2">
        <f>'5 MD Ordering list'!I78</f>
        <v>0</v>
      </c>
    </row>
    <row r="77" spans="1:7">
      <c r="A77" s="2">
        <f>'5 MD Ordering list'!A79</f>
        <v>0</v>
      </c>
      <c r="B77" s="2">
        <f>'5 MD Ordering list'!E79</f>
        <v>0</v>
      </c>
      <c r="C77" s="2">
        <f>'5 MD Ordering list'!F79</f>
        <v>0</v>
      </c>
      <c r="D77" s="2">
        <f>'5 MD Ordering list'!J79</f>
        <v>0</v>
      </c>
      <c r="E77" s="2">
        <f>'5 MD Ordering list'!K79*'5 MD Ordering list'!F79</f>
        <v>0</v>
      </c>
      <c r="F77" s="2">
        <f>'5 MD Ordering list'!O79*'5 MD Ordering list'!F79</f>
        <v>0</v>
      </c>
      <c r="G77" s="2">
        <f>'5 MD Ordering list'!I79</f>
        <v>0</v>
      </c>
    </row>
    <row r="78" spans="1:7">
      <c r="A78" s="2">
        <f>'5 MD Ordering list'!A80</f>
        <v>0</v>
      </c>
      <c r="B78" s="2">
        <f>'5 MD Ordering list'!E80</f>
        <v>0</v>
      </c>
      <c r="C78" s="2">
        <f>'5 MD Ordering list'!F80</f>
        <v>0</v>
      </c>
      <c r="D78" s="2">
        <f>'5 MD Ordering list'!J80</f>
        <v>0</v>
      </c>
      <c r="E78" s="2">
        <f>'5 MD Ordering list'!K80*'5 MD Ordering list'!F80</f>
        <v>0</v>
      </c>
      <c r="F78" s="2">
        <f>'5 MD Ordering list'!O80*'5 MD Ordering list'!F80</f>
        <v>0</v>
      </c>
      <c r="G78" s="2">
        <f>'5 MD Ordering list'!I80</f>
        <v>0</v>
      </c>
    </row>
    <row r="79" spans="1:7">
      <c r="A79" s="2">
        <f>'5 MD Ordering list'!A81</f>
        <v>0</v>
      </c>
      <c r="B79" s="2">
        <f>'5 MD Ordering list'!E81</f>
        <v>0</v>
      </c>
      <c r="C79" s="2">
        <f>'5 MD Ordering list'!F81</f>
        <v>0</v>
      </c>
      <c r="D79" s="2">
        <f>'5 MD Ordering list'!J81</f>
        <v>0</v>
      </c>
      <c r="E79" s="2">
        <f>'5 MD Ordering list'!K81*'5 MD Ordering list'!F81</f>
        <v>0</v>
      </c>
      <c r="F79" s="2">
        <f>'5 MD Ordering list'!O81*'5 MD Ordering list'!F81</f>
        <v>0</v>
      </c>
      <c r="G79" s="2">
        <f>'5 MD Ordering list'!I81</f>
        <v>0</v>
      </c>
    </row>
    <row r="80" spans="1:7">
      <c r="A80" s="2">
        <f>'5 MD Ordering list'!A82</f>
        <v>0</v>
      </c>
      <c r="B80" s="2">
        <f>'5 MD Ordering list'!E82</f>
        <v>0</v>
      </c>
      <c r="C80" s="2">
        <f>'5 MD Ordering list'!F82</f>
        <v>0</v>
      </c>
      <c r="D80" s="2">
        <f>'5 MD Ordering list'!J82</f>
        <v>0</v>
      </c>
      <c r="E80" s="2">
        <f>'5 MD Ordering list'!K82*'5 MD Ordering list'!F82</f>
        <v>0</v>
      </c>
      <c r="F80" s="2">
        <f>'5 MD Ordering list'!O82*'5 MD Ordering list'!F82</f>
        <v>0</v>
      </c>
      <c r="G80" s="2">
        <f>'5 MD Ordering list'!I82</f>
        <v>0</v>
      </c>
    </row>
    <row r="81" spans="1:7">
      <c r="A81" s="2">
        <f>'5 MD Ordering list'!A83</f>
        <v>0</v>
      </c>
      <c r="B81" s="2">
        <f>'5 MD Ordering list'!E83</f>
        <v>0</v>
      </c>
      <c r="C81" s="2">
        <f>'5 MD Ordering list'!F83</f>
        <v>0</v>
      </c>
      <c r="D81" s="2">
        <f>'5 MD Ordering list'!J83</f>
        <v>0</v>
      </c>
      <c r="E81" s="2">
        <f>'5 MD Ordering list'!K83*'5 MD Ordering list'!F83</f>
        <v>0</v>
      </c>
      <c r="F81" s="2">
        <f>'5 MD Ordering list'!O83*'5 MD Ordering list'!F83</f>
        <v>0</v>
      </c>
      <c r="G81" s="2">
        <f>'5 MD Ordering list'!I83</f>
        <v>0</v>
      </c>
    </row>
    <row r="82" spans="1:7">
      <c r="A82" s="2">
        <f>'5 MD Ordering list'!A84</f>
        <v>0</v>
      </c>
      <c r="B82" s="2">
        <f>'5 MD Ordering list'!E84</f>
        <v>0</v>
      </c>
      <c r="C82" s="2">
        <f>'5 MD Ordering list'!F84</f>
        <v>0</v>
      </c>
      <c r="D82" s="2">
        <f>'5 MD Ordering list'!J84</f>
        <v>0</v>
      </c>
      <c r="E82" s="2">
        <f>'5 MD Ordering list'!K84*'5 MD Ordering list'!F84</f>
        <v>0</v>
      </c>
      <c r="F82" s="2">
        <f>'5 MD Ordering list'!O84*'5 MD Ordering list'!F84</f>
        <v>0</v>
      </c>
      <c r="G82" s="2">
        <f>'5 MD Ordering list'!I84</f>
        <v>0</v>
      </c>
    </row>
    <row r="83" spans="1:7">
      <c r="A83" s="2">
        <f>'5 MD Ordering list'!A85</f>
        <v>0</v>
      </c>
      <c r="B83" s="2">
        <f>'5 MD Ordering list'!E85</f>
        <v>0</v>
      </c>
      <c r="C83" s="2">
        <f>'5 MD Ordering list'!F85</f>
        <v>0</v>
      </c>
      <c r="D83" s="2">
        <f>'5 MD Ordering list'!J85</f>
        <v>0</v>
      </c>
      <c r="E83" s="2">
        <f>'5 MD Ordering list'!K85*'5 MD Ordering list'!F85</f>
        <v>0</v>
      </c>
      <c r="F83" s="2">
        <f>'5 MD Ordering list'!O85*'5 MD Ordering list'!F85</f>
        <v>0</v>
      </c>
      <c r="G83" s="2">
        <f>'5 MD Ordering list'!I85</f>
        <v>0</v>
      </c>
    </row>
    <row r="84" spans="1:7">
      <c r="A84" s="2">
        <f>'5 MD Ordering list'!A86</f>
        <v>0</v>
      </c>
      <c r="B84" s="2">
        <f>'5 MD Ordering list'!E86</f>
        <v>0</v>
      </c>
      <c r="C84" s="2">
        <f>'5 MD Ordering list'!F86</f>
        <v>0</v>
      </c>
      <c r="D84" s="2">
        <f>'5 MD Ordering list'!J86</f>
        <v>0</v>
      </c>
      <c r="E84" s="2">
        <f>'5 MD Ordering list'!K86*'5 MD Ordering list'!F86</f>
        <v>0</v>
      </c>
      <c r="F84" s="2">
        <f>'5 MD Ordering list'!O86*'5 MD Ordering list'!F86</f>
        <v>0</v>
      </c>
      <c r="G84" s="2">
        <f>'5 MD Ordering list'!I86</f>
        <v>0</v>
      </c>
    </row>
    <row r="85" spans="1:7">
      <c r="A85" s="2">
        <f>'5 MD Ordering list'!A87</f>
        <v>0</v>
      </c>
      <c r="B85" s="2">
        <f>'5 MD Ordering list'!E87</f>
        <v>0</v>
      </c>
      <c r="C85" s="2">
        <f>'5 MD Ordering list'!F87</f>
        <v>0</v>
      </c>
      <c r="D85" s="2">
        <f>'5 MD Ordering list'!J87</f>
        <v>0</v>
      </c>
      <c r="E85" s="2">
        <f>'5 MD Ordering list'!K87*'5 MD Ordering list'!F87</f>
        <v>0</v>
      </c>
      <c r="F85" s="2">
        <f>'5 MD Ordering list'!O87*'5 MD Ordering list'!F87</f>
        <v>0</v>
      </c>
      <c r="G85" s="2">
        <f>'5 MD Ordering list'!I87</f>
        <v>0</v>
      </c>
    </row>
    <row r="86" spans="1:7">
      <c r="A86" s="2">
        <f>'5 MD Ordering list'!A88</f>
        <v>0</v>
      </c>
      <c r="B86" s="2">
        <f>'5 MD Ordering list'!E88</f>
        <v>0</v>
      </c>
      <c r="C86" s="2">
        <f>'5 MD Ordering list'!F88</f>
        <v>0</v>
      </c>
      <c r="D86" s="2">
        <f>'5 MD Ordering list'!J88</f>
        <v>0</v>
      </c>
      <c r="E86" s="2">
        <f>'5 MD Ordering list'!K88*'5 MD Ordering list'!F88</f>
        <v>0</v>
      </c>
      <c r="F86" s="2">
        <f>'5 MD Ordering list'!O88*'5 MD Ordering list'!F88</f>
        <v>0</v>
      </c>
      <c r="G86" s="2">
        <f>'5 MD Ordering list'!I88</f>
        <v>0</v>
      </c>
    </row>
    <row r="87" spans="1:7">
      <c r="A87" s="2">
        <f>'5 MD Ordering list'!A89</f>
        <v>0</v>
      </c>
      <c r="B87" s="2">
        <f>'5 MD Ordering list'!E89</f>
        <v>0</v>
      </c>
      <c r="C87" s="2">
        <f>'5 MD Ordering list'!F89</f>
        <v>0</v>
      </c>
      <c r="D87" s="2">
        <f>'5 MD Ordering list'!J89</f>
        <v>0</v>
      </c>
      <c r="E87" s="2">
        <f>'5 MD Ordering list'!K89*'5 MD Ordering list'!F89</f>
        <v>0</v>
      </c>
      <c r="F87" s="2">
        <f>'5 MD Ordering list'!O89*'5 MD Ordering list'!F89</f>
        <v>0</v>
      </c>
      <c r="G87" s="2">
        <f>'5 MD Ordering list'!I89</f>
        <v>0</v>
      </c>
    </row>
    <row r="88" spans="1:7">
      <c r="A88" s="2">
        <f>'5 MD Ordering list'!A90</f>
        <v>0</v>
      </c>
      <c r="B88" s="2">
        <f>'5 MD Ordering list'!E90</f>
        <v>0</v>
      </c>
      <c r="C88" s="2">
        <f>'5 MD Ordering list'!F90</f>
        <v>0</v>
      </c>
      <c r="D88" s="2">
        <f>'5 MD Ordering list'!J90</f>
        <v>0</v>
      </c>
      <c r="E88" s="2">
        <f>'5 MD Ordering list'!K90*'5 MD Ordering list'!F90</f>
        <v>0</v>
      </c>
      <c r="F88" s="2">
        <f>'5 MD Ordering list'!O90*'5 MD Ordering list'!F90</f>
        <v>0</v>
      </c>
      <c r="G88" s="2">
        <f>'5 MD Ordering list'!I90</f>
        <v>0</v>
      </c>
    </row>
    <row r="89" spans="1:7">
      <c r="A89" s="2">
        <f>'5 MD Ordering list'!A91</f>
        <v>0</v>
      </c>
      <c r="B89" s="2">
        <f>'5 MD Ordering list'!E91</f>
        <v>0</v>
      </c>
      <c r="C89" s="2">
        <f>'5 MD Ordering list'!F91</f>
        <v>0</v>
      </c>
      <c r="D89" s="2">
        <f>'5 MD Ordering list'!J91</f>
        <v>0</v>
      </c>
      <c r="E89" s="2">
        <f>'5 MD Ordering list'!K91*'5 MD Ordering list'!F91</f>
        <v>0</v>
      </c>
      <c r="F89" s="2">
        <f>'5 MD Ordering list'!O91*'5 MD Ordering list'!F91</f>
        <v>0</v>
      </c>
      <c r="G89" s="2">
        <f>'5 MD Ordering list'!I91</f>
        <v>0</v>
      </c>
    </row>
    <row r="90" spans="1:7">
      <c r="A90" s="2">
        <f>'5 MD Ordering list'!A92</f>
        <v>0</v>
      </c>
      <c r="B90" s="2">
        <f>'5 MD Ordering list'!E92</f>
        <v>0</v>
      </c>
      <c r="C90" s="2">
        <f>'5 MD Ordering list'!F92</f>
        <v>0</v>
      </c>
      <c r="D90" s="2">
        <f>'5 MD Ordering list'!J92</f>
        <v>0</v>
      </c>
      <c r="E90" s="2">
        <f>'5 MD Ordering list'!K92*'5 MD Ordering list'!F92</f>
        <v>0</v>
      </c>
      <c r="F90" s="2">
        <f>'5 MD Ordering list'!O92*'5 MD Ordering list'!F92</f>
        <v>0</v>
      </c>
      <c r="G90" s="2">
        <f>'5 MD Ordering list'!I92</f>
        <v>0</v>
      </c>
    </row>
    <row r="91" spans="1:7">
      <c r="A91" s="2">
        <f>'5 MD Ordering list'!A93</f>
        <v>0</v>
      </c>
      <c r="B91" s="2">
        <f>'5 MD Ordering list'!E93</f>
        <v>0</v>
      </c>
      <c r="C91" s="2">
        <f>'5 MD Ordering list'!F93</f>
        <v>0</v>
      </c>
      <c r="D91" s="2">
        <f>'5 MD Ordering list'!J93</f>
        <v>0</v>
      </c>
      <c r="E91" s="2">
        <f>'5 MD Ordering list'!K93*'5 MD Ordering list'!F93</f>
        <v>0</v>
      </c>
      <c r="F91" s="2">
        <f>'5 MD Ordering list'!O93*'5 MD Ordering list'!F93</f>
        <v>0</v>
      </c>
      <c r="G91" s="2">
        <f>'5 MD Ordering list'!I93</f>
        <v>0</v>
      </c>
    </row>
    <row r="92" spans="1:7">
      <c r="A92" s="2">
        <f>'5 MD Ordering list'!A94</f>
        <v>0</v>
      </c>
      <c r="B92" s="2">
        <f>'5 MD Ordering list'!E94</f>
        <v>0</v>
      </c>
      <c r="C92" s="2">
        <f>'5 MD Ordering list'!F94</f>
        <v>0</v>
      </c>
      <c r="D92" s="2">
        <f>'5 MD Ordering list'!J94</f>
        <v>0</v>
      </c>
      <c r="E92" s="2">
        <f>'5 MD Ordering list'!K94*'5 MD Ordering list'!F94</f>
        <v>0</v>
      </c>
      <c r="F92" s="2">
        <f>'5 MD Ordering list'!O94*'5 MD Ordering list'!F94</f>
        <v>0</v>
      </c>
      <c r="G92" s="2">
        <f>'5 MD Ordering list'!I94</f>
        <v>0</v>
      </c>
    </row>
    <row r="93" spans="1:7">
      <c r="A93" s="2">
        <f>'5 MD Ordering list'!A95</f>
        <v>0</v>
      </c>
      <c r="B93" s="2">
        <f>'5 MD Ordering list'!E95</f>
        <v>0</v>
      </c>
      <c r="C93" s="2">
        <f>'5 MD Ordering list'!F95</f>
        <v>0</v>
      </c>
      <c r="D93" s="2">
        <f>'5 MD Ordering list'!J95</f>
        <v>0</v>
      </c>
      <c r="E93" s="2">
        <f>'5 MD Ordering list'!K95*'5 MD Ordering list'!F95</f>
        <v>0</v>
      </c>
      <c r="F93" s="2">
        <f>'5 MD Ordering list'!O95*'5 MD Ordering list'!F95</f>
        <v>0</v>
      </c>
      <c r="G93" s="2">
        <f>'5 MD Ordering list'!I95</f>
        <v>0</v>
      </c>
    </row>
    <row r="94" spans="1:7">
      <c r="A94" s="2">
        <f>'5 MD Ordering list'!A96</f>
        <v>0</v>
      </c>
      <c r="B94" s="2">
        <f>'5 MD Ordering list'!E96</f>
        <v>0</v>
      </c>
      <c r="C94" s="2">
        <f>'5 MD Ordering list'!F96</f>
        <v>0</v>
      </c>
      <c r="D94" s="2">
        <f>'5 MD Ordering list'!J96</f>
        <v>0</v>
      </c>
      <c r="E94" s="2">
        <f>'5 MD Ordering list'!K96*'5 MD Ordering list'!F96</f>
        <v>0</v>
      </c>
      <c r="F94" s="2">
        <f>'5 MD Ordering list'!O96*'5 MD Ordering list'!F96</f>
        <v>0</v>
      </c>
      <c r="G94" s="2">
        <f>'5 MD Ordering list'!I96</f>
        <v>0</v>
      </c>
    </row>
    <row r="95" spans="1:7">
      <c r="A95" s="2">
        <f>'5 MD Ordering list'!A97</f>
        <v>0</v>
      </c>
      <c r="B95" s="2">
        <f>'5 MD Ordering list'!E97</f>
        <v>0</v>
      </c>
      <c r="C95" s="2">
        <f>'5 MD Ordering list'!F97</f>
        <v>0</v>
      </c>
      <c r="D95" s="2">
        <f>'5 MD Ordering list'!J97</f>
        <v>0</v>
      </c>
      <c r="E95" s="2">
        <f>'5 MD Ordering list'!K97*'5 MD Ordering list'!F97</f>
        <v>0</v>
      </c>
      <c r="F95" s="2">
        <f>'5 MD Ordering list'!O97*'5 MD Ordering list'!F97</f>
        <v>0</v>
      </c>
      <c r="G95" s="2">
        <f>'5 MD Ordering list'!I97</f>
        <v>0</v>
      </c>
    </row>
    <row r="96" spans="1:7">
      <c r="A96" s="2">
        <f>'5 MD Ordering list'!A98</f>
        <v>0</v>
      </c>
      <c r="B96" s="2">
        <f>'5 MD Ordering list'!E98</f>
        <v>0</v>
      </c>
      <c r="C96" s="2">
        <f>'5 MD Ordering list'!F98</f>
        <v>0</v>
      </c>
      <c r="D96" s="2">
        <f>'5 MD Ordering list'!J98</f>
        <v>0</v>
      </c>
      <c r="E96" s="2">
        <f>'5 MD Ordering list'!K98*'5 MD Ordering list'!F98</f>
        <v>0</v>
      </c>
      <c r="F96" s="2">
        <f>'5 MD Ordering list'!O98*'5 MD Ordering list'!F98</f>
        <v>0</v>
      </c>
      <c r="G96" s="2">
        <f>'5 MD Ordering list'!I98</f>
        <v>0</v>
      </c>
    </row>
    <row r="97" spans="1:7">
      <c r="A97" s="2">
        <f>'5 MD Ordering list'!A99</f>
        <v>0</v>
      </c>
      <c r="B97" s="2">
        <f>'5 MD Ordering list'!E99</f>
        <v>0</v>
      </c>
      <c r="C97" s="2">
        <f>'5 MD Ordering list'!F99</f>
        <v>0</v>
      </c>
      <c r="D97" s="2">
        <f>'5 MD Ordering list'!J99</f>
        <v>0</v>
      </c>
      <c r="E97" s="2">
        <f>'5 MD Ordering list'!K99*'5 MD Ordering list'!F99</f>
        <v>0</v>
      </c>
      <c r="F97" s="2">
        <f>'5 MD Ordering list'!O99*'5 MD Ordering list'!F99</f>
        <v>0</v>
      </c>
      <c r="G97" s="2">
        <f>'5 MD Ordering list'!I99</f>
        <v>0</v>
      </c>
    </row>
    <row r="98" spans="1:7">
      <c r="A98" s="2">
        <f>'5 MD Ordering list'!A100</f>
        <v>0</v>
      </c>
      <c r="B98" s="2">
        <f>'5 MD Ordering list'!E100</f>
        <v>0</v>
      </c>
      <c r="C98" s="2">
        <f>'5 MD Ordering list'!F100</f>
        <v>0</v>
      </c>
      <c r="D98" s="2">
        <f>'5 MD Ordering list'!J100</f>
        <v>0</v>
      </c>
      <c r="E98" s="2">
        <f>'5 MD Ordering list'!K100*'5 MD Ordering list'!F100</f>
        <v>0</v>
      </c>
      <c r="F98" s="2">
        <f>'5 MD Ordering list'!O100*'5 MD Ordering list'!F100</f>
        <v>0</v>
      </c>
      <c r="G98" s="2">
        <f>'5 MD Ordering list'!I100</f>
        <v>0</v>
      </c>
    </row>
    <row r="99" spans="1:7">
      <c r="A99" s="2">
        <f>'5 MD Ordering list'!A101</f>
        <v>0</v>
      </c>
      <c r="B99" s="2">
        <f>'5 MD Ordering list'!E101</f>
        <v>0</v>
      </c>
      <c r="C99" s="2">
        <f>'5 MD Ordering list'!F101</f>
        <v>0</v>
      </c>
      <c r="D99" s="2">
        <f>'5 MD Ordering list'!J101</f>
        <v>0</v>
      </c>
      <c r="E99" s="2">
        <f>'5 MD Ordering list'!K101*'5 MD Ordering list'!F101</f>
        <v>0</v>
      </c>
      <c r="F99" s="2">
        <f>'5 MD Ordering list'!O101*'5 MD Ordering list'!F101</f>
        <v>0</v>
      </c>
      <c r="G99" s="2">
        <f>'5 MD Ordering list'!I101</f>
        <v>0</v>
      </c>
    </row>
    <row r="100" spans="1:7">
      <c r="A100" s="2">
        <f>'5 MD Ordering list'!A102</f>
        <v>0</v>
      </c>
      <c r="B100" s="2">
        <f>'5 MD Ordering list'!E102</f>
        <v>0</v>
      </c>
      <c r="C100" s="2">
        <f>'5 MD Ordering list'!F102</f>
        <v>0</v>
      </c>
      <c r="D100" s="2">
        <f>'5 MD Ordering list'!J102</f>
        <v>0</v>
      </c>
      <c r="E100" s="2">
        <f>'5 MD Ordering list'!K102*'5 MD Ordering list'!F102</f>
        <v>0</v>
      </c>
      <c r="F100" s="2">
        <f>'5 MD Ordering list'!O102*'5 MD Ordering list'!F102</f>
        <v>0</v>
      </c>
      <c r="G100" s="2">
        <f>'5 MD Ordering list'!I102</f>
        <v>0</v>
      </c>
    </row>
    <row r="101" spans="1:7">
      <c r="A101" s="2">
        <f>'5 MD Ordering list'!A103</f>
        <v>0</v>
      </c>
      <c r="B101" s="2">
        <f>'5 MD Ordering list'!E103</f>
        <v>0</v>
      </c>
      <c r="C101" s="2">
        <f>'5 MD Ordering list'!F103</f>
        <v>0</v>
      </c>
      <c r="D101" s="2">
        <f>'5 MD Ordering list'!J103</f>
        <v>0</v>
      </c>
      <c r="E101" s="2">
        <f>'5 MD Ordering list'!K103*'5 MD Ordering list'!F103</f>
        <v>0</v>
      </c>
      <c r="F101" s="2">
        <f>'5 MD Ordering list'!O103*'5 MD Ordering list'!F103</f>
        <v>0</v>
      </c>
      <c r="G101" s="2">
        <f>'5 MD Ordering list'!I103</f>
        <v>0</v>
      </c>
    </row>
    <row r="102" spans="1:7">
      <c r="A102" s="2">
        <f>'5 MD Ordering list'!A104</f>
        <v>0</v>
      </c>
      <c r="B102" s="2">
        <f>'5 MD Ordering list'!E104</f>
        <v>0</v>
      </c>
      <c r="C102" s="2">
        <f>'5 MD Ordering list'!F104</f>
        <v>0</v>
      </c>
      <c r="D102" s="2">
        <f>'5 MD Ordering list'!J104</f>
        <v>0</v>
      </c>
      <c r="E102" s="2">
        <f>'5 MD Ordering list'!K104*'5 MD Ordering list'!F104</f>
        <v>0</v>
      </c>
      <c r="F102" s="2">
        <f>'5 MD Ordering list'!O104*'5 MD Ordering list'!F104</f>
        <v>0</v>
      </c>
      <c r="G102" s="2">
        <f>'5 MD Ordering list'!I104</f>
        <v>0</v>
      </c>
    </row>
    <row r="103" spans="1:7">
      <c r="A103" s="2">
        <f>'5 MD Ordering list'!A105</f>
        <v>0</v>
      </c>
      <c r="B103" s="2">
        <f>'5 MD Ordering list'!E105</f>
        <v>0</v>
      </c>
      <c r="C103" s="2">
        <f>'5 MD Ordering list'!F105</f>
        <v>0</v>
      </c>
      <c r="D103" s="2">
        <f>'5 MD Ordering list'!J105</f>
        <v>0</v>
      </c>
      <c r="E103" s="2">
        <f>'5 MD Ordering list'!K105*'5 MD Ordering list'!F105</f>
        <v>0</v>
      </c>
      <c r="F103" s="2">
        <f>'5 MD Ordering list'!O105*'5 MD Ordering list'!F105</f>
        <v>0</v>
      </c>
      <c r="G103" s="2">
        <f>'5 MD Ordering list'!I105</f>
        <v>0</v>
      </c>
    </row>
    <row r="104" spans="1:7">
      <c r="A104" s="2">
        <f>'5 MD Ordering list'!A106</f>
        <v>0</v>
      </c>
      <c r="B104" s="2">
        <f>'5 MD Ordering list'!E106</f>
        <v>0</v>
      </c>
      <c r="C104" s="2">
        <f>'5 MD Ordering list'!F106</f>
        <v>0</v>
      </c>
      <c r="D104" s="2">
        <f>'5 MD Ordering list'!J106</f>
        <v>0</v>
      </c>
      <c r="E104" s="2">
        <f>'5 MD Ordering list'!K106*'5 MD Ordering list'!F106</f>
        <v>0</v>
      </c>
      <c r="F104" s="2">
        <f>'5 MD Ordering list'!O106*'5 MD Ordering list'!F106</f>
        <v>0</v>
      </c>
      <c r="G104" s="2">
        <f>'5 MD Ordering list'!I106</f>
        <v>0</v>
      </c>
    </row>
    <row r="105" spans="1:7">
      <c r="A105" s="2">
        <f>'5 MD Ordering list'!A107</f>
        <v>0</v>
      </c>
      <c r="B105" s="2">
        <f>'5 MD Ordering list'!E107</f>
        <v>0</v>
      </c>
      <c r="C105" s="2">
        <f>'5 MD Ordering list'!F107</f>
        <v>0</v>
      </c>
      <c r="D105" s="2">
        <f>'5 MD Ordering list'!J107</f>
        <v>0</v>
      </c>
      <c r="E105" s="2">
        <f>'5 MD Ordering list'!K107*'5 MD Ordering list'!F107</f>
        <v>0</v>
      </c>
      <c r="F105" s="2">
        <f>'5 MD Ordering list'!O107*'5 MD Ordering list'!F107</f>
        <v>0</v>
      </c>
      <c r="G105" s="2">
        <f>'5 MD Ordering list'!I107</f>
        <v>0</v>
      </c>
    </row>
    <row r="106" spans="1:7">
      <c r="A106" s="2">
        <f>'5 MD Ordering list'!A108</f>
        <v>0</v>
      </c>
      <c r="B106" s="2">
        <f>'5 MD Ordering list'!E108</f>
        <v>0</v>
      </c>
      <c r="C106" s="2">
        <f>'5 MD Ordering list'!F108</f>
        <v>0</v>
      </c>
      <c r="D106" s="2">
        <f>'5 MD Ordering list'!J108</f>
        <v>0</v>
      </c>
      <c r="E106" s="2">
        <f>'5 MD Ordering list'!K108*'5 MD Ordering list'!F108</f>
        <v>0</v>
      </c>
      <c r="F106" s="2">
        <f>'5 MD Ordering list'!O108*'5 MD Ordering list'!F108</f>
        <v>0</v>
      </c>
      <c r="G106" s="2">
        <f>'5 MD Ordering list'!I108</f>
        <v>0</v>
      </c>
    </row>
    <row r="107" spans="1:7">
      <c r="A107" s="2">
        <f>'5 MD Ordering list'!A109</f>
        <v>0</v>
      </c>
      <c r="B107" s="2">
        <f>'5 MD Ordering list'!E109</f>
        <v>0</v>
      </c>
      <c r="C107" s="2">
        <f>'5 MD Ordering list'!F109</f>
        <v>0</v>
      </c>
      <c r="D107" s="2">
        <f>'5 MD Ordering list'!J109</f>
        <v>0</v>
      </c>
      <c r="E107" s="2">
        <f>'5 MD Ordering list'!K109*'5 MD Ordering list'!F109</f>
        <v>0</v>
      </c>
      <c r="F107" s="2">
        <f>'5 MD Ordering list'!O109*'5 MD Ordering list'!F109</f>
        <v>0</v>
      </c>
      <c r="G107" s="2">
        <f>'5 MD Ordering list'!I109</f>
        <v>0</v>
      </c>
    </row>
    <row r="108" spans="1:7">
      <c r="A108" s="2">
        <f>'5 MD Ordering list'!A110</f>
        <v>0</v>
      </c>
      <c r="B108" s="2">
        <f>'5 MD Ordering list'!E110</f>
        <v>0</v>
      </c>
      <c r="C108" s="2">
        <f>'5 MD Ordering list'!F110</f>
        <v>0</v>
      </c>
      <c r="D108" s="2">
        <f>'5 MD Ordering list'!J110</f>
        <v>0</v>
      </c>
      <c r="E108" s="2">
        <f>'5 MD Ordering list'!K110*'5 MD Ordering list'!F110</f>
        <v>0</v>
      </c>
      <c r="F108" s="2">
        <f>'5 MD Ordering list'!O110*'5 MD Ordering list'!F110</f>
        <v>0</v>
      </c>
      <c r="G108" s="2">
        <f>'5 MD Ordering list'!I110</f>
        <v>0</v>
      </c>
    </row>
    <row r="109" spans="1:7">
      <c r="A109" s="2">
        <f>'5 MD Ordering list'!A111</f>
        <v>0</v>
      </c>
      <c r="B109" s="2">
        <f>'5 MD Ordering list'!E111</f>
        <v>0</v>
      </c>
      <c r="C109" s="2">
        <f>'5 MD Ordering list'!F111</f>
        <v>0</v>
      </c>
      <c r="D109" s="2">
        <f>'5 MD Ordering list'!J111</f>
        <v>0</v>
      </c>
      <c r="E109" s="2">
        <f>'5 MD Ordering list'!K111*'5 MD Ordering list'!F111</f>
        <v>0</v>
      </c>
      <c r="F109" s="2">
        <f>'5 MD Ordering list'!O111*'5 MD Ordering list'!F111</f>
        <v>0</v>
      </c>
      <c r="G109" s="2">
        <f>'5 MD Ordering list'!I111</f>
        <v>0</v>
      </c>
    </row>
    <row r="110" spans="1:7">
      <c r="A110" s="2">
        <f>'5 MD Ordering list'!A112</f>
        <v>0</v>
      </c>
      <c r="B110" s="2">
        <f>'5 MD Ordering list'!E112</f>
        <v>0</v>
      </c>
      <c r="C110" s="2">
        <f>'5 MD Ordering list'!F112</f>
        <v>0</v>
      </c>
      <c r="D110" s="2">
        <f>'5 MD Ordering list'!J112</f>
        <v>0</v>
      </c>
      <c r="E110" s="2">
        <f>'5 MD Ordering list'!K112*'5 MD Ordering list'!F112</f>
        <v>0</v>
      </c>
      <c r="F110" s="2">
        <f>'5 MD Ordering list'!O112*'5 MD Ordering list'!F112</f>
        <v>0</v>
      </c>
      <c r="G110" s="2">
        <f>'5 MD Ordering list'!I112</f>
        <v>0</v>
      </c>
    </row>
    <row r="111" spans="1:7">
      <c r="A111" s="2">
        <f>'5 MD Ordering list'!A113</f>
        <v>0</v>
      </c>
      <c r="B111" s="2">
        <f>'5 MD Ordering list'!E113</f>
        <v>0</v>
      </c>
      <c r="C111" s="2">
        <f>'5 MD Ordering list'!F113</f>
        <v>0</v>
      </c>
      <c r="D111" s="2">
        <f>'5 MD Ordering list'!J113</f>
        <v>0</v>
      </c>
      <c r="E111" s="2">
        <f>'5 MD Ordering list'!K113*'5 MD Ordering list'!F113</f>
        <v>0</v>
      </c>
      <c r="F111" s="2">
        <f>'5 MD Ordering list'!O113*'5 MD Ordering list'!F113</f>
        <v>0</v>
      </c>
      <c r="G111" s="2">
        <f>'5 MD Ordering list'!I113</f>
        <v>0</v>
      </c>
    </row>
    <row r="112" spans="1:7">
      <c r="A112" s="2">
        <f>'5 MD Ordering list'!A114</f>
        <v>0</v>
      </c>
      <c r="B112" s="2">
        <f>'5 MD Ordering list'!E114</f>
        <v>0</v>
      </c>
      <c r="C112" s="2">
        <f>'5 MD Ordering list'!F114</f>
        <v>0</v>
      </c>
      <c r="D112" s="2">
        <f>'5 MD Ordering list'!J114</f>
        <v>0</v>
      </c>
      <c r="E112" s="2">
        <f>'5 MD Ordering list'!K114*'5 MD Ordering list'!F114</f>
        <v>0</v>
      </c>
      <c r="F112" s="2">
        <f>'5 MD Ordering list'!O114*'5 MD Ordering list'!F114</f>
        <v>0</v>
      </c>
      <c r="G112" s="2">
        <f>'5 MD Ordering list'!I114</f>
        <v>0</v>
      </c>
    </row>
    <row r="113" spans="1:7">
      <c r="A113" s="2">
        <f>'5 MD Ordering list'!A115</f>
        <v>0</v>
      </c>
      <c r="B113" s="2">
        <f>'5 MD Ordering list'!E115</f>
        <v>0</v>
      </c>
      <c r="C113" s="2">
        <f>'5 MD Ordering list'!F115</f>
        <v>0</v>
      </c>
      <c r="D113" s="2">
        <f>'5 MD Ordering list'!J115</f>
        <v>0</v>
      </c>
      <c r="E113" s="2">
        <f>'5 MD Ordering list'!K115*'5 MD Ordering list'!F115</f>
        <v>0</v>
      </c>
      <c r="F113" s="2">
        <f>'5 MD Ordering list'!O115*'5 MD Ordering list'!F115</f>
        <v>0</v>
      </c>
      <c r="G113" s="2">
        <f>'5 MD Ordering list'!I115</f>
        <v>0</v>
      </c>
    </row>
    <row r="114" spans="1:7">
      <c r="A114" s="2">
        <f>'5 MD Ordering list'!A116</f>
        <v>0</v>
      </c>
      <c r="B114" s="2">
        <f>'5 MD Ordering list'!E116</f>
        <v>0</v>
      </c>
      <c r="C114" s="2">
        <f>'5 MD Ordering list'!F116</f>
        <v>0</v>
      </c>
      <c r="D114" s="2">
        <f>'5 MD Ordering list'!J116</f>
        <v>0</v>
      </c>
      <c r="E114" s="2">
        <f>'5 MD Ordering list'!K116*'5 MD Ordering list'!F116</f>
        <v>0</v>
      </c>
      <c r="F114" s="2">
        <f>'5 MD Ordering list'!O116*'5 MD Ordering list'!F116</f>
        <v>0</v>
      </c>
      <c r="G114" s="2">
        <f>'5 MD Ordering list'!I116</f>
        <v>0</v>
      </c>
    </row>
    <row r="115" spans="1:7">
      <c r="A115" s="2">
        <f>'5 MD Ordering list'!A117</f>
        <v>0</v>
      </c>
      <c r="B115" s="2">
        <f>'5 MD Ordering list'!E117</f>
        <v>0</v>
      </c>
      <c r="C115" s="2">
        <f>'5 MD Ordering list'!F117</f>
        <v>0</v>
      </c>
      <c r="D115" s="2">
        <f>'5 MD Ordering list'!J117</f>
        <v>0</v>
      </c>
      <c r="E115" s="2">
        <f>'5 MD Ordering list'!K117*'5 MD Ordering list'!F117</f>
        <v>0</v>
      </c>
      <c r="F115" s="2">
        <f>'5 MD Ordering list'!O117*'5 MD Ordering list'!F117</f>
        <v>0</v>
      </c>
      <c r="G115" s="2">
        <f>'5 MD Ordering list'!I117</f>
        <v>0</v>
      </c>
    </row>
    <row r="116" spans="1:7">
      <c r="A116" s="2">
        <f>'5 MD Ordering list'!A118</f>
        <v>0</v>
      </c>
      <c r="B116" s="2">
        <f>'5 MD Ordering list'!E118</f>
        <v>0</v>
      </c>
      <c r="C116" s="2">
        <f>'5 MD Ordering list'!F118</f>
        <v>0</v>
      </c>
      <c r="D116" s="2">
        <f>'5 MD Ordering list'!J118</f>
        <v>0</v>
      </c>
      <c r="E116" s="2">
        <f>'5 MD Ordering list'!K118*'5 MD Ordering list'!F118</f>
        <v>0</v>
      </c>
      <c r="F116" s="2">
        <f>'5 MD Ordering list'!O118*'5 MD Ordering list'!F118</f>
        <v>0</v>
      </c>
      <c r="G116" s="2">
        <f>'5 MD Ordering list'!I118</f>
        <v>0</v>
      </c>
    </row>
    <row r="117" spans="1:7">
      <c r="A117" s="2">
        <f>'5 MD Ordering list'!A119</f>
        <v>0</v>
      </c>
      <c r="B117" s="2">
        <f>'5 MD Ordering list'!E119</f>
        <v>0</v>
      </c>
      <c r="C117" s="2">
        <f>'5 MD Ordering list'!F119</f>
        <v>0</v>
      </c>
      <c r="D117" s="2">
        <f>'5 MD Ordering list'!J119</f>
        <v>0</v>
      </c>
      <c r="E117" s="2">
        <f>'5 MD Ordering list'!K119*'5 MD Ordering list'!F119</f>
        <v>0</v>
      </c>
      <c r="F117" s="2">
        <f>'5 MD Ordering list'!O119*'5 MD Ordering list'!F119</f>
        <v>0</v>
      </c>
      <c r="G117" s="2">
        <f>'5 MD Ordering list'!I119</f>
        <v>0</v>
      </c>
    </row>
    <row r="118" spans="1:7">
      <c r="A118" s="2">
        <f>'5 MD Ordering list'!A120</f>
        <v>0</v>
      </c>
      <c r="B118" s="2">
        <f>'5 MD Ordering list'!E120</f>
        <v>0</v>
      </c>
      <c r="C118" s="2">
        <f>'5 MD Ordering list'!F120</f>
        <v>0</v>
      </c>
      <c r="D118" s="2">
        <f>'5 MD Ordering list'!J120</f>
        <v>0</v>
      </c>
      <c r="E118" s="2">
        <f>'5 MD Ordering list'!K120*'5 MD Ordering list'!F120</f>
        <v>0</v>
      </c>
      <c r="F118" s="2">
        <f>'5 MD Ordering list'!O120*'5 MD Ordering list'!F120</f>
        <v>0</v>
      </c>
      <c r="G118" s="2">
        <f>'5 MD Ordering list'!I120</f>
        <v>0</v>
      </c>
    </row>
    <row r="119" spans="1:7">
      <c r="A119" s="2">
        <f>'5 MD Ordering list'!A121</f>
        <v>0</v>
      </c>
      <c r="B119" s="2">
        <f>'5 MD Ordering list'!E121</f>
        <v>0</v>
      </c>
      <c r="C119" s="2">
        <f>'5 MD Ordering list'!F121</f>
        <v>0</v>
      </c>
      <c r="D119" s="2">
        <f>'5 MD Ordering list'!J121</f>
        <v>0</v>
      </c>
      <c r="E119" s="2">
        <f>'5 MD Ordering list'!K121*'5 MD Ordering list'!F121</f>
        <v>0</v>
      </c>
      <c r="F119" s="2">
        <f>'5 MD Ordering list'!O121*'5 MD Ordering list'!F121</f>
        <v>0</v>
      </c>
      <c r="G119" s="2">
        <f>'5 MD Ordering list'!I121</f>
        <v>0</v>
      </c>
    </row>
    <row r="120" spans="1:7">
      <c r="A120" s="2">
        <f>'5 MD Ordering list'!A122</f>
        <v>0</v>
      </c>
      <c r="B120" s="2">
        <f>'5 MD Ordering list'!E122</f>
        <v>0</v>
      </c>
      <c r="C120" s="2">
        <f>'5 MD Ordering list'!F122</f>
        <v>0</v>
      </c>
      <c r="D120" s="2">
        <f>'5 MD Ordering list'!J122</f>
        <v>0</v>
      </c>
      <c r="E120" s="2">
        <f>'5 MD Ordering list'!K122*'5 MD Ordering list'!F122</f>
        <v>0</v>
      </c>
      <c r="F120" s="2">
        <f>'5 MD Ordering list'!O122*'5 MD Ordering list'!F122</f>
        <v>0</v>
      </c>
      <c r="G120" s="2">
        <f>'5 MD Ordering list'!I122</f>
        <v>0</v>
      </c>
    </row>
    <row r="121" spans="1:7">
      <c r="A121" s="2">
        <f>'5 MD Ordering list'!A123</f>
        <v>0</v>
      </c>
      <c r="B121" s="2">
        <f>'5 MD Ordering list'!E123</f>
        <v>0</v>
      </c>
      <c r="C121" s="2">
        <f>'5 MD Ordering list'!F123</f>
        <v>0</v>
      </c>
      <c r="D121" s="2">
        <f>'5 MD Ordering list'!J123</f>
        <v>0</v>
      </c>
      <c r="E121" s="2">
        <f>'5 MD Ordering list'!K123*'5 MD Ordering list'!F123</f>
        <v>0</v>
      </c>
      <c r="F121" s="2">
        <f>'5 MD Ordering list'!O123*'5 MD Ordering list'!F123</f>
        <v>0</v>
      </c>
      <c r="G121" s="2">
        <f>'5 MD Ordering list'!I123</f>
        <v>0</v>
      </c>
    </row>
    <row r="122" spans="1:7">
      <c r="A122" s="2">
        <f>'5 MD Ordering list'!A124</f>
        <v>0</v>
      </c>
      <c r="B122" s="2">
        <f>'5 MD Ordering list'!E124</f>
        <v>0</v>
      </c>
      <c r="C122" s="2">
        <f>'5 MD Ordering list'!F124</f>
        <v>0</v>
      </c>
      <c r="D122" s="2">
        <f>'5 MD Ordering list'!J124</f>
        <v>0</v>
      </c>
      <c r="E122" s="2">
        <f>'5 MD Ordering list'!K124*'5 MD Ordering list'!F124</f>
        <v>0</v>
      </c>
      <c r="F122" s="2">
        <f>'5 MD Ordering list'!O124*'5 MD Ordering list'!F124</f>
        <v>0</v>
      </c>
      <c r="G122" s="2">
        <f>'5 MD Ordering list'!I124</f>
        <v>0</v>
      </c>
    </row>
    <row r="123" spans="1:7">
      <c r="A123" s="2">
        <f>'5 MD Ordering list'!A125</f>
        <v>0</v>
      </c>
      <c r="B123" s="2">
        <f>'5 MD Ordering list'!E125</f>
        <v>0</v>
      </c>
      <c r="C123" s="2">
        <f>'5 MD Ordering list'!F125</f>
        <v>0</v>
      </c>
      <c r="D123" s="2">
        <f>'5 MD Ordering list'!J125</f>
        <v>0</v>
      </c>
      <c r="E123" s="2">
        <f>'5 MD Ordering list'!K125*'5 MD Ordering list'!F125</f>
        <v>0</v>
      </c>
      <c r="F123" s="2">
        <f>'5 MD Ordering list'!O125*'5 MD Ordering list'!F125</f>
        <v>0</v>
      </c>
      <c r="G123" s="2">
        <f>'5 MD Ordering list'!I125</f>
        <v>0</v>
      </c>
    </row>
    <row r="124" spans="1:7">
      <c r="A124" s="2">
        <f>'5 MD Ordering list'!A126</f>
        <v>0</v>
      </c>
      <c r="B124" s="2">
        <f>'5 MD Ordering list'!E126</f>
        <v>0</v>
      </c>
      <c r="C124" s="2">
        <f>'5 MD Ordering list'!F126</f>
        <v>0</v>
      </c>
      <c r="D124" s="2">
        <f>'5 MD Ordering list'!J126</f>
        <v>0</v>
      </c>
      <c r="E124" s="2">
        <f>'5 MD Ordering list'!K126*'5 MD Ordering list'!F126</f>
        <v>0</v>
      </c>
      <c r="F124" s="2">
        <f>'5 MD Ordering list'!O126*'5 MD Ordering list'!F126</f>
        <v>0</v>
      </c>
      <c r="G124" s="2">
        <f>'5 MD Ordering list'!I126</f>
        <v>0</v>
      </c>
    </row>
    <row r="125" spans="1:7">
      <c r="A125" s="2">
        <f>'5 MD Ordering list'!A127</f>
        <v>0</v>
      </c>
      <c r="B125" s="2">
        <f>'5 MD Ordering list'!E127</f>
        <v>0</v>
      </c>
      <c r="C125" s="2">
        <f>'5 MD Ordering list'!F127</f>
        <v>0</v>
      </c>
      <c r="D125" s="2">
        <f>'5 MD Ordering list'!J127</f>
        <v>0</v>
      </c>
      <c r="E125" s="2">
        <f>'5 MD Ordering list'!K127*'5 MD Ordering list'!F127</f>
        <v>0</v>
      </c>
      <c r="F125" s="2">
        <f>'5 MD Ordering list'!O127*'5 MD Ordering list'!F127</f>
        <v>0</v>
      </c>
      <c r="G125" s="2">
        <f>'5 MD Ordering list'!I127</f>
        <v>0</v>
      </c>
    </row>
    <row r="126" spans="1:7">
      <c r="A126" s="2">
        <f>'5 MD Ordering list'!A128</f>
        <v>0</v>
      </c>
      <c r="B126" s="2">
        <f>'5 MD Ordering list'!E128</f>
        <v>0</v>
      </c>
      <c r="C126" s="2">
        <f>'5 MD Ordering list'!F128</f>
        <v>0</v>
      </c>
      <c r="D126" s="2">
        <f>'5 MD Ordering list'!J128</f>
        <v>0</v>
      </c>
      <c r="E126" s="2">
        <f>'5 MD Ordering list'!K128*'5 MD Ordering list'!F128</f>
        <v>0</v>
      </c>
      <c r="F126" s="2">
        <f>'5 MD Ordering list'!O128*'5 MD Ordering list'!F128</f>
        <v>0</v>
      </c>
      <c r="G126" s="2">
        <f>'5 MD Ordering list'!I128</f>
        <v>0</v>
      </c>
    </row>
    <row r="127" spans="1:7">
      <c r="A127" s="2">
        <f>'5 MD Ordering list'!A129</f>
        <v>0</v>
      </c>
      <c r="B127" s="2">
        <f>'5 MD Ordering list'!E129</f>
        <v>0</v>
      </c>
      <c r="C127" s="2">
        <f>'5 MD Ordering list'!F129</f>
        <v>0</v>
      </c>
      <c r="D127" s="2">
        <f>'5 MD Ordering list'!J129</f>
        <v>0</v>
      </c>
      <c r="E127" s="2">
        <f>'5 MD Ordering list'!K129*'5 MD Ordering list'!F129</f>
        <v>0</v>
      </c>
      <c r="F127" s="2">
        <f>'5 MD Ordering list'!O129*'5 MD Ordering list'!F129</f>
        <v>0</v>
      </c>
      <c r="G127" s="2">
        <f>'5 MD Ordering list'!I129</f>
        <v>0</v>
      </c>
    </row>
    <row r="128" spans="1:7">
      <c r="A128" s="2">
        <f>'5 MD Ordering list'!A130</f>
        <v>0</v>
      </c>
      <c r="B128" s="2">
        <f>'5 MD Ordering list'!E130</f>
        <v>0</v>
      </c>
      <c r="C128" s="2">
        <f>'5 MD Ordering list'!F130</f>
        <v>0</v>
      </c>
      <c r="D128" s="2">
        <f>'5 MD Ordering list'!J130</f>
        <v>0</v>
      </c>
      <c r="E128" s="2">
        <f>'5 MD Ordering list'!K130*'5 MD Ordering list'!F130</f>
        <v>0</v>
      </c>
      <c r="F128" s="2">
        <f>'5 MD Ordering list'!O130*'5 MD Ordering list'!F130</f>
        <v>0</v>
      </c>
      <c r="G128" s="2">
        <f>'5 MD Ordering list'!I130</f>
        <v>0</v>
      </c>
    </row>
    <row r="129" spans="1:7">
      <c r="A129" s="2">
        <f>'5 MD Ordering list'!A131</f>
        <v>0</v>
      </c>
      <c r="B129" s="2">
        <f>'5 MD Ordering list'!E131</f>
        <v>0</v>
      </c>
      <c r="C129" s="2">
        <f>'5 MD Ordering list'!F131</f>
        <v>0</v>
      </c>
      <c r="D129" s="2">
        <f>'5 MD Ordering list'!J131</f>
        <v>0</v>
      </c>
      <c r="E129" s="2">
        <f>'5 MD Ordering list'!K131*'5 MD Ordering list'!F131</f>
        <v>0</v>
      </c>
      <c r="F129" s="2">
        <f>'5 MD Ordering list'!O131*'5 MD Ordering list'!F131</f>
        <v>0</v>
      </c>
      <c r="G129" s="2">
        <f>'5 MD Ordering list'!I131</f>
        <v>0</v>
      </c>
    </row>
    <row r="130" spans="1:7">
      <c r="A130" s="2">
        <f>'5 MD Ordering list'!A132</f>
        <v>0</v>
      </c>
      <c r="B130" s="2">
        <f>'5 MD Ordering list'!E132</f>
        <v>0</v>
      </c>
      <c r="C130" s="2">
        <f>'5 MD Ordering list'!F132</f>
        <v>0</v>
      </c>
      <c r="D130" s="2">
        <f>'5 MD Ordering list'!J132</f>
        <v>0</v>
      </c>
      <c r="E130" s="2">
        <f>'5 MD Ordering list'!K132*'5 MD Ordering list'!F132</f>
        <v>0</v>
      </c>
      <c r="F130" s="2">
        <f>'5 MD Ordering list'!O132*'5 MD Ordering list'!F132</f>
        <v>0</v>
      </c>
      <c r="G130" s="2">
        <f>'5 MD Ordering list'!I132</f>
        <v>0</v>
      </c>
    </row>
    <row r="131" spans="1:7">
      <c r="A131" s="2">
        <f>'5 MD Ordering list'!A133</f>
        <v>0</v>
      </c>
      <c r="B131" s="2">
        <f>'5 MD Ordering list'!E133</f>
        <v>0</v>
      </c>
      <c r="C131" s="2">
        <f>'5 MD Ordering list'!F133</f>
        <v>0</v>
      </c>
      <c r="D131" s="2">
        <f>'5 MD Ordering list'!J133</f>
        <v>0</v>
      </c>
      <c r="E131" s="2">
        <f>'5 MD Ordering list'!K133*'5 MD Ordering list'!F133</f>
        <v>0</v>
      </c>
      <c r="F131" s="2">
        <f>'5 MD Ordering list'!O133*'5 MD Ordering list'!F133</f>
        <v>0</v>
      </c>
      <c r="G131" s="2">
        <f>'5 MD Ordering list'!I133</f>
        <v>0</v>
      </c>
    </row>
    <row r="132" spans="1:7">
      <c r="A132" s="2">
        <f>'5 MD Ordering list'!A134</f>
        <v>0</v>
      </c>
      <c r="B132" s="2">
        <f>'5 MD Ordering list'!E134</f>
        <v>0</v>
      </c>
      <c r="C132" s="2">
        <f>'5 MD Ordering list'!F134</f>
        <v>0</v>
      </c>
      <c r="D132" s="2">
        <f>'5 MD Ordering list'!J134</f>
        <v>0</v>
      </c>
      <c r="E132" s="2">
        <f>'5 MD Ordering list'!K134*'5 MD Ordering list'!F134</f>
        <v>0</v>
      </c>
      <c r="F132" s="2">
        <f>'5 MD Ordering list'!O134*'5 MD Ordering list'!F134</f>
        <v>0</v>
      </c>
      <c r="G132" s="2">
        <f>'5 MD Ordering list'!I134</f>
        <v>0</v>
      </c>
    </row>
    <row r="133" spans="1:7">
      <c r="A133" s="2">
        <f>'5 MD Ordering list'!A135</f>
        <v>0</v>
      </c>
      <c r="B133" s="2">
        <f>'5 MD Ordering list'!E135</f>
        <v>0</v>
      </c>
      <c r="C133" s="2">
        <f>'5 MD Ordering list'!F135</f>
        <v>0</v>
      </c>
      <c r="D133" s="2">
        <f>'5 MD Ordering list'!J135</f>
        <v>0</v>
      </c>
      <c r="E133" s="2">
        <f>'5 MD Ordering list'!K135*'5 MD Ordering list'!F135</f>
        <v>0</v>
      </c>
      <c r="F133" s="2">
        <f>'5 MD Ordering list'!O135*'5 MD Ordering list'!F135</f>
        <v>0</v>
      </c>
      <c r="G133" s="2">
        <f>'5 MD Ordering list'!I135</f>
        <v>0</v>
      </c>
    </row>
    <row r="134" spans="1:7">
      <c r="A134" s="2">
        <f>'5 MD Ordering list'!A136</f>
        <v>0</v>
      </c>
      <c r="B134" s="2">
        <f>'5 MD Ordering list'!E136</f>
        <v>0</v>
      </c>
      <c r="C134" s="2">
        <f>'5 MD Ordering list'!F136</f>
        <v>0</v>
      </c>
      <c r="D134" s="2">
        <f>'5 MD Ordering list'!J136</f>
        <v>0</v>
      </c>
      <c r="E134" s="2">
        <f>'5 MD Ordering list'!K136*'5 MD Ordering list'!F136</f>
        <v>0</v>
      </c>
      <c r="F134" s="2">
        <f>'5 MD Ordering list'!O136*'5 MD Ordering list'!F136</f>
        <v>0</v>
      </c>
      <c r="G134" s="2">
        <f>'5 MD Ordering list'!I136</f>
        <v>0</v>
      </c>
    </row>
    <row r="135" spans="1:7">
      <c r="A135" s="2">
        <f>'5 MD Ordering list'!A137</f>
        <v>0</v>
      </c>
      <c r="B135" s="2">
        <f>'5 MD Ordering list'!E137</f>
        <v>0</v>
      </c>
      <c r="C135" s="2">
        <f>'5 MD Ordering list'!F137</f>
        <v>0</v>
      </c>
      <c r="D135" s="2">
        <f>'5 MD Ordering list'!J137</f>
        <v>0</v>
      </c>
      <c r="E135" s="2">
        <f>'5 MD Ordering list'!K137*'5 MD Ordering list'!F137</f>
        <v>0</v>
      </c>
      <c r="F135" s="2">
        <f>'5 MD Ordering list'!O137*'5 MD Ordering list'!F137</f>
        <v>0</v>
      </c>
      <c r="G135" s="2">
        <f>'5 MD Ordering list'!I137</f>
        <v>0</v>
      </c>
    </row>
    <row r="136" spans="1:7">
      <c r="A136" s="2">
        <f>'5 MD Ordering list'!A138</f>
        <v>0</v>
      </c>
      <c r="B136" s="2">
        <f>'5 MD Ordering list'!E138</f>
        <v>0</v>
      </c>
      <c r="C136" s="2">
        <f>'5 MD Ordering list'!F138</f>
        <v>0</v>
      </c>
      <c r="D136" s="2">
        <f>'5 MD Ordering list'!J138</f>
        <v>0</v>
      </c>
      <c r="E136" s="2">
        <f>'5 MD Ordering list'!K138*'5 MD Ordering list'!F138</f>
        <v>0</v>
      </c>
      <c r="F136" s="2">
        <f>'5 MD Ordering list'!O138*'5 MD Ordering list'!F138</f>
        <v>0</v>
      </c>
      <c r="G136" s="2">
        <f>'5 MD Ordering list'!I138</f>
        <v>0</v>
      </c>
    </row>
    <row r="137" spans="1:7">
      <c r="A137" s="2">
        <f>'5 MD Ordering list'!A139</f>
        <v>0</v>
      </c>
      <c r="B137" s="2">
        <f>'5 MD Ordering list'!E139</f>
        <v>0</v>
      </c>
      <c r="C137" s="2">
        <f>'5 MD Ordering list'!F139</f>
        <v>0</v>
      </c>
      <c r="D137" s="2">
        <f>'5 MD Ordering list'!J139</f>
        <v>0</v>
      </c>
      <c r="E137" s="2">
        <f>'5 MD Ordering list'!K139*'5 MD Ordering list'!F139</f>
        <v>0</v>
      </c>
      <c r="F137" s="2">
        <f>'5 MD Ordering list'!O139*'5 MD Ordering list'!F139</f>
        <v>0</v>
      </c>
      <c r="G137" s="2">
        <f>'5 MD Ordering list'!I139</f>
        <v>0</v>
      </c>
    </row>
    <row r="138" spans="1:7">
      <c r="A138" s="2">
        <f>'5 MD Ordering list'!A140</f>
        <v>0</v>
      </c>
      <c r="B138" s="2">
        <f>'5 MD Ordering list'!E140</f>
        <v>0</v>
      </c>
      <c r="C138" s="2">
        <f>'5 MD Ordering list'!F140</f>
        <v>0</v>
      </c>
      <c r="D138" s="2">
        <f>'5 MD Ordering list'!J140</f>
        <v>0</v>
      </c>
      <c r="E138" s="2">
        <f>'5 MD Ordering list'!K140*'5 MD Ordering list'!F140</f>
        <v>0</v>
      </c>
      <c r="F138" s="2">
        <f>'5 MD Ordering list'!O140*'5 MD Ordering list'!F140</f>
        <v>0</v>
      </c>
      <c r="G138" s="2">
        <f>'5 MD Ordering list'!I140</f>
        <v>0</v>
      </c>
    </row>
    <row r="139" spans="1:7">
      <c r="A139" s="2">
        <f>'5 MD Ordering list'!A141</f>
        <v>0</v>
      </c>
      <c r="B139" s="2">
        <f>'5 MD Ordering list'!E141</f>
        <v>0</v>
      </c>
      <c r="C139" s="2">
        <f>'5 MD Ordering list'!F141</f>
        <v>0</v>
      </c>
      <c r="D139" s="2">
        <f>'5 MD Ordering list'!J141</f>
        <v>0</v>
      </c>
      <c r="E139" s="2">
        <f>'5 MD Ordering list'!K141*'5 MD Ordering list'!F141</f>
        <v>0</v>
      </c>
      <c r="F139" s="2">
        <f>'5 MD Ordering list'!O141*'5 MD Ordering list'!F141</f>
        <v>0</v>
      </c>
      <c r="G139" s="2">
        <f>'5 MD Ordering list'!I141</f>
        <v>0</v>
      </c>
    </row>
    <row r="140" spans="1:7">
      <c r="A140" s="2">
        <f>'5 MD Ordering list'!A142</f>
        <v>0</v>
      </c>
      <c r="B140" s="2">
        <f>'5 MD Ordering list'!E142</f>
        <v>0</v>
      </c>
      <c r="C140" s="2">
        <f>'5 MD Ordering list'!F142</f>
        <v>0</v>
      </c>
      <c r="D140" s="2">
        <f>'5 MD Ordering list'!J142</f>
        <v>0</v>
      </c>
      <c r="E140" s="2">
        <f>'5 MD Ordering list'!K142*'5 MD Ordering list'!F142</f>
        <v>0</v>
      </c>
      <c r="F140" s="2">
        <f>'5 MD Ordering list'!O142*'5 MD Ordering list'!F142</f>
        <v>0</v>
      </c>
      <c r="G140" s="2">
        <f>'5 MD Ordering list'!I142</f>
        <v>0</v>
      </c>
    </row>
    <row r="141" spans="1:7">
      <c r="A141" s="2">
        <f>'5 MD Ordering list'!A143</f>
        <v>0</v>
      </c>
      <c r="B141" s="2">
        <f>'5 MD Ordering list'!E143</f>
        <v>0</v>
      </c>
      <c r="C141" s="2">
        <f>'5 MD Ordering list'!F143</f>
        <v>0</v>
      </c>
      <c r="D141" s="2">
        <f>'5 MD Ordering list'!J143</f>
        <v>0</v>
      </c>
      <c r="E141" s="2">
        <f>'5 MD Ordering list'!K143*'5 MD Ordering list'!F143</f>
        <v>0</v>
      </c>
      <c r="F141" s="2">
        <f>'5 MD Ordering list'!O143*'5 MD Ordering list'!F143</f>
        <v>0</v>
      </c>
      <c r="G141" s="2">
        <f>'5 MD Ordering list'!I143</f>
        <v>0</v>
      </c>
    </row>
    <row r="142" spans="1:7">
      <c r="A142" s="2">
        <f>'5 MD Ordering list'!A144</f>
        <v>0</v>
      </c>
      <c r="B142" s="2">
        <f>'5 MD Ordering list'!E144</f>
        <v>0</v>
      </c>
      <c r="C142" s="2">
        <f>'5 MD Ordering list'!F144</f>
        <v>0</v>
      </c>
      <c r="D142" s="2">
        <f>'5 MD Ordering list'!J144</f>
        <v>0</v>
      </c>
      <c r="E142" s="2">
        <f>'5 MD Ordering list'!K144*'5 MD Ordering list'!F144</f>
        <v>0</v>
      </c>
      <c r="F142" s="2">
        <f>'5 MD Ordering list'!O144*'5 MD Ordering list'!F144</f>
        <v>0</v>
      </c>
      <c r="G142" s="2">
        <f>'5 MD Ordering list'!I144</f>
        <v>0</v>
      </c>
    </row>
    <row r="143" spans="1:7">
      <c r="A143" s="2">
        <f>'5 MD Ordering list'!A145</f>
        <v>0</v>
      </c>
      <c r="B143" s="2">
        <f>'5 MD Ordering list'!E145</f>
        <v>0</v>
      </c>
      <c r="C143" s="2">
        <f>'5 MD Ordering list'!F145</f>
        <v>0</v>
      </c>
      <c r="D143" s="2">
        <f>'5 MD Ordering list'!J145</f>
        <v>0</v>
      </c>
      <c r="E143" s="2">
        <f>'5 MD Ordering list'!K145*'5 MD Ordering list'!F145</f>
        <v>0</v>
      </c>
      <c r="F143" s="2">
        <f>'5 MD Ordering list'!O145*'5 MD Ordering list'!F145</f>
        <v>0</v>
      </c>
      <c r="G143" s="2">
        <f>'5 MD Ordering list'!I145</f>
        <v>0</v>
      </c>
    </row>
    <row r="144" spans="1:7">
      <c r="A144" s="2">
        <f>'5 MD Ordering list'!A146</f>
        <v>0</v>
      </c>
      <c r="B144" s="2">
        <f>'5 MD Ordering list'!E146</f>
        <v>0</v>
      </c>
      <c r="C144" s="2">
        <f>'5 MD Ordering list'!F146</f>
        <v>0</v>
      </c>
      <c r="D144" s="2">
        <f>'5 MD Ordering list'!J146</f>
        <v>0</v>
      </c>
      <c r="E144" s="2">
        <f>'5 MD Ordering list'!K146*'5 MD Ordering list'!F146</f>
        <v>0</v>
      </c>
      <c r="F144" s="2">
        <f>'5 MD Ordering list'!O146*'5 MD Ordering list'!F146</f>
        <v>0</v>
      </c>
      <c r="G144" s="2">
        <f>'5 MD Ordering list'!I146</f>
        <v>0</v>
      </c>
    </row>
    <row r="145" spans="1:7">
      <c r="A145" s="2">
        <f>'5 MD Ordering list'!A147</f>
        <v>0</v>
      </c>
      <c r="B145" s="2">
        <f>'5 MD Ordering list'!E147</f>
        <v>0</v>
      </c>
      <c r="C145" s="2">
        <f>'5 MD Ordering list'!F147</f>
        <v>0</v>
      </c>
      <c r="D145" s="2">
        <f>'5 MD Ordering list'!J147</f>
        <v>0</v>
      </c>
      <c r="E145" s="2">
        <f>'5 MD Ordering list'!K147*'5 MD Ordering list'!F147</f>
        <v>0</v>
      </c>
      <c r="F145" s="2">
        <f>'5 MD Ordering list'!O147*'5 MD Ordering list'!F147</f>
        <v>0</v>
      </c>
      <c r="G145" s="2">
        <f>'5 MD Ordering list'!I147</f>
        <v>0</v>
      </c>
    </row>
    <row r="146" spans="1:7">
      <c r="A146" s="2">
        <f>'5 MD Ordering list'!A148</f>
        <v>0</v>
      </c>
      <c r="B146" s="2">
        <f>'5 MD Ordering list'!E148</f>
        <v>0</v>
      </c>
      <c r="C146" s="2">
        <f>'5 MD Ordering list'!F148</f>
        <v>0</v>
      </c>
      <c r="D146" s="2">
        <f>'5 MD Ordering list'!J148</f>
        <v>0</v>
      </c>
      <c r="E146" s="2">
        <f>'5 MD Ordering list'!K148*'5 MD Ordering list'!F148</f>
        <v>0</v>
      </c>
      <c r="F146" s="2">
        <f>'5 MD Ordering list'!O148*'5 MD Ordering list'!F148</f>
        <v>0</v>
      </c>
      <c r="G146" s="2">
        <f>'5 MD Ordering list'!I148</f>
        <v>0</v>
      </c>
    </row>
    <row r="147" spans="1:7">
      <c r="A147" s="2">
        <f>'5 MD Ordering list'!A149</f>
        <v>0</v>
      </c>
      <c r="B147" s="2">
        <f>'5 MD Ordering list'!E149</f>
        <v>0</v>
      </c>
      <c r="C147" s="2">
        <f>'5 MD Ordering list'!F149</f>
        <v>0</v>
      </c>
      <c r="D147" s="2">
        <f>'5 MD Ordering list'!J149</f>
        <v>0</v>
      </c>
      <c r="E147" s="2">
        <f>'5 MD Ordering list'!K149*'5 MD Ordering list'!F149</f>
        <v>0</v>
      </c>
      <c r="F147" s="2">
        <f>'5 MD Ordering list'!O149*'5 MD Ordering list'!F149</f>
        <v>0</v>
      </c>
      <c r="G147" s="2">
        <f>'5 MD Ordering list'!I149</f>
        <v>0</v>
      </c>
    </row>
    <row r="148" spans="1:7">
      <c r="A148" s="2">
        <f>'5 MD Ordering list'!A150</f>
        <v>0</v>
      </c>
      <c r="B148" s="2">
        <f>'5 MD Ordering list'!E150</f>
        <v>0</v>
      </c>
      <c r="C148" s="2">
        <f>'5 MD Ordering list'!F150</f>
        <v>0</v>
      </c>
      <c r="D148" s="2">
        <f>'5 MD Ordering list'!J150</f>
        <v>0</v>
      </c>
      <c r="E148" s="2">
        <f>'5 MD Ordering list'!K150*'5 MD Ordering list'!F150</f>
        <v>0</v>
      </c>
      <c r="F148" s="2">
        <f>'5 MD Ordering list'!O150*'5 MD Ordering list'!F150</f>
        <v>0</v>
      </c>
      <c r="G148" s="2">
        <f>'5 MD Ordering list'!I150</f>
        <v>0</v>
      </c>
    </row>
    <row r="149" spans="1:7">
      <c r="A149" s="2">
        <f>'5 MD Ordering list'!A151</f>
        <v>0</v>
      </c>
      <c r="B149" s="2">
        <f>'5 MD Ordering list'!E151</f>
        <v>0</v>
      </c>
      <c r="C149" s="2">
        <f>'5 MD Ordering list'!F151</f>
        <v>0</v>
      </c>
      <c r="D149" s="2">
        <f>'5 MD Ordering list'!J151</f>
        <v>0</v>
      </c>
      <c r="E149" s="2">
        <f>'5 MD Ordering list'!K151*'5 MD Ordering list'!F151</f>
        <v>0</v>
      </c>
      <c r="F149" s="2">
        <f>'5 MD Ordering list'!O151*'5 MD Ordering list'!F151</f>
        <v>0</v>
      </c>
      <c r="G149" s="2">
        <f>'5 MD Ordering list'!I151</f>
        <v>0</v>
      </c>
    </row>
    <row r="150" spans="1:7">
      <c r="A150" s="2">
        <f>'5 MD Ordering list'!A152</f>
        <v>0</v>
      </c>
      <c r="B150" s="2">
        <f>'5 MD Ordering list'!E152</f>
        <v>0</v>
      </c>
      <c r="C150" s="2">
        <f>'5 MD Ordering list'!F152</f>
        <v>0</v>
      </c>
      <c r="D150" s="2">
        <f>'5 MD Ordering list'!J152</f>
        <v>0</v>
      </c>
      <c r="E150" s="2">
        <f>'5 MD Ordering list'!K152*'5 MD Ordering list'!F152</f>
        <v>0</v>
      </c>
      <c r="F150" s="2">
        <f>'5 MD Ordering list'!O152*'5 MD Ordering list'!F152</f>
        <v>0</v>
      </c>
      <c r="G150" s="2">
        <f>'5 MD Ordering list'!I152</f>
        <v>0</v>
      </c>
    </row>
    <row r="151" spans="1:7">
      <c r="A151" s="2">
        <f>'5 MD Ordering list'!A153</f>
        <v>0</v>
      </c>
      <c r="B151" s="2">
        <f>'5 MD Ordering list'!E153</f>
        <v>0</v>
      </c>
      <c r="C151" s="2">
        <f>'5 MD Ordering list'!F153</f>
        <v>0</v>
      </c>
      <c r="D151" s="2">
        <f>'5 MD Ordering list'!J153</f>
        <v>0</v>
      </c>
      <c r="E151" s="2">
        <f>'5 MD Ordering list'!K153*'5 MD Ordering list'!F153</f>
        <v>0</v>
      </c>
      <c r="F151" s="2">
        <f>'5 MD Ordering list'!O153*'5 MD Ordering list'!F153</f>
        <v>0</v>
      </c>
      <c r="G151" s="2">
        <f>'5 MD Ordering list'!I153</f>
        <v>0</v>
      </c>
    </row>
    <row r="152" spans="1:7">
      <c r="A152" s="2">
        <f>'5 MD Ordering list'!A154</f>
        <v>0</v>
      </c>
      <c r="B152" s="2">
        <f>'5 MD Ordering list'!E154</f>
        <v>0</v>
      </c>
      <c r="C152" s="2">
        <f>'5 MD Ordering list'!F154</f>
        <v>0</v>
      </c>
      <c r="D152" s="2">
        <f>'5 MD Ordering list'!J154</f>
        <v>0</v>
      </c>
      <c r="E152" s="2">
        <f>'5 MD Ordering list'!K154*'5 MD Ordering list'!F154</f>
        <v>0</v>
      </c>
      <c r="F152" s="2">
        <f>'5 MD Ordering list'!O154*'5 MD Ordering list'!F154</f>
        <v>0</v>
      </c>
      <c r="G152" s="2">
        <f>'5 MD Ordering list'!I154</f>
        <v>0</v>
      </c>
    </row>
    <row r="153" spans="1:7">
      <c r="A153" s="2">
        <f>'5 MD Ordering list'!A155</f>
        <v>0</v>
      </c>
      <c r="B153" s="2">
        <f>'5 MD Ordering list'!E155</f>
        <v>0</v>
      </c>
      <c r="C153" s="2">
        <f>'5 MD Ordering list'!F155</f>
        <v>0</v>
      </c>
      <c r="D153" s="2">
        <f>'5 MD Ordering list'!J155</f>
        <v>0</v>
      </c>
      <c r="E153" s="2">
        <f>'5 MD Ordering list'!K155*'5 MD Ordering list'!F155</f>
        <v>0</v>
      </c>
      <c r="F153" s="2">
        <f>'5 MD Ordering list'!O155*'5 MD Ordering list'!F155</f>
        <v>0</v>
      </c>
      <c r="G153" s="2">
        <f>'5 MD Ordering list'!I155</f>
        <v>0</v>
      </c>
    </row>
    <row r="154" spans="1:7">
      <c r="A154" s="2">
        <f>'5 MD Ordering list'!A156</f>
        <v>0</v>
      </c>
      <c r="B154" s="2">
        <f>'5 MD Ordering list'!E156</f>
        <v>0</v>
      </c>
      <c r="C154" s="2">
        <f>'5 MD Ordering list'!F156</f>
        <v>0</v>
      </c>
      <c r="D154" s="2">
        <f>'5 MD Ordering list'!J156</f>
        <v>0</v>
      </c>
      <c r="E154" s="2">
        <f>'5 MD Ordering list'!K156*'5 MD Ordering list'!F156</f>
        <v>0</v>
      </c>
      <c r="F154" s="2">
        <f>'5 MD Ordering list'!O156*'5 MD Ordering list'!F156</f>
        <v>0</v>
      </c>
      <c r="G154" s="2">
        <f>'5 MD Ordering list'!I156</f>
        <v>0</v>
      </c>
    </row>
    <row r="155" spans="1:7">
      <c r="A155" s="2">
        <f>'5 MD Ordering list'!A157</f>
        <v>0</v>
      </c>
      <c r="B155" s="2">
        <f>'5 MD Ordering list'!E157</f>
        <v>0</v>
      </c>
      <c r="C155" s="2">
        <f>'5 MD Ordering list'!F157</f>
        <v>0</v>
      </c>
      <c r="D155" s="2">
        <f>'5 MD Ordering list'!J157</f>
        <v>0</v>
      </c>
      <c r="E155" s="2">
        <f>'5 MD Ordering list'!K157*'5 MD Ordering list'!F157</f>
        <v>0</v>
      </c>
      <c r="F155" s="2">
        <f>'5 MD Ordering list'!O157*'5 MD Ordering list'!F157</f>
        <v>0</v>
      </c>
      <c r="G155" s="2">
        <f>'5 MD Ordering list'!I157</f>
        <v>0</v>
      </c>
    </row>
    <row r="156" spans="1:7">
      <c r="A156" s="2">
        <f>'5 MD Ordering list'!A158</f>
        <v>0</v>
      </c>
      <c r="B156" s="2">
        <f>'5 MD Ordering list'!E158</f>
        <v>0</v>
      </c>
      <c r="C156" s="2">
        <f>'5 MD Ordering list'!F158</f>
        <v>0</v>
      </c>
      <c r="D156" s="2">
        <f>'5 MD Ordering list'!J158</f>
        <v>0</v>
      </c>
      <c r="E156" s="2">
        <f>'5 MD Ordering list'!K158*'5 MD Ordering list'!F158</f>
        <v>0</v>
      </c>
      <c r="F156" s="2">
        <f>'5 MD Ordering list'!O158*'5 MD Ordering list'!F158</f>
        <v>0</v>
      </c>
      <c r="G156" s="2">
        <f>'5 MD Ordering list'!I158</f>
        <v>0</v>
      </c>
    </row>
    <row r="157" spans="1:7">
      <c r="A157" s="2">
        <f>'5 MD Ordering list'!A159</f>
        <v>0</v>
      </c>
      <c r="B157" s="2">
        <f>'5 MD Ordering list'!E159</f>
        <v>0</v>
      </c>
      <c r="C157" s="2">
        <f>'5 MD Ordering list'!F159</f>
        <v>0</v>
      </c>
      <c r="D157" s="2">
        <f>'5 MD Ordering list'!J159</f>
        <v>0</v>
      </c>
      <c r="E157" s="2">
        <f>'5 MD Ordering list'!K159*'5 MD Ordering list'!F159</f>
        <v>0</v>
      </c>
      <c r="F157" s="2">
        <f>'5 MD Ordering list'!O159*'5 MD Ordering list'!F159</f>
        <v>0</v>
      </c>
      <c r="G157" s="2">
        <f>'5 MD Ordering list'!I159</f>
        <v>0</v>
      </c>
    </row>
    <row r="158" spans="1:7">
      <c r="A158" s="2">
        <f>'5 MD Ordering list'!A160</f>
        <v>0</v>
      </c>
      <c r="B158" s="2">
        <f>'5 MD Ordering list'!E160</f>
        <v>0</v>
      </c>
      <c r="C158" s="2">
        <f>'5 MD Ordering list'!F160</f>
        <v>0</v>
      </c>
      <c r="D158" s="2">
        <f>'5 MD Ordering list'!J160</f>
        <v>0</v>
      </c>
      <c r="E158" s="2">
        <f>'5 MD Ordering list'!K160*'5 MD Ordering list'!F160</f>
        <v>0</v>
      </c>
      <c r="F158" s="2">
        <f>'5 MD Ordering list'!O160*'5 MD Ordering list'!F160</f>
        <v>0</v>
      </c>
      <c r="G158" s="2">
        <f>'5 MD Ordering list'!I160</f>
        <v>0</v>
      </c>
    </row>
    <row r="159" spans="1:7">
      <c r="A159" s="2">
        <f>'5 MD Ordering list'!A161</f>
        <v>0</v>
      </c>
      <c r="B159" s="2">
        <f>'5 MD Ordering list'!E161</f>
        <v>0</v>
      </c>
      <c r="C159" s="2">
        <f>'5 MD Ordering list'!F161</f>
        <v>0</v>
      </c>
      <c r="D159" s="2">
        <f>'5 MD Ordering list'!J161</f>
        <v>0</v>
      </c>
      <c r="E159" s="2">
        <f>'5 MD Ordering list'!K161*'5 MD Ordering list'!F161</f>
        <v>0</v>
      </c>
      <c r="F159" s="2">
        <f>'5 MD Ordering list'!O161*'5 MD Ordering list'!F161</f>
        <v>0</v>
      </c>
      <c r="G159" s="2">
        <f>'5 MD Ordering list'!I161</f>
        <v>0</v>
      </c>
    </row>
    <row r="160" spans="1:7">
      <c r="A160" s="2">
        <f>'5 MD Ordering list'!A162</f>
        <v>0</v>
      </c>
      <c r="B160" s="2">
        <f>'5 MD Ordering list'!E162</f>
        <v>0</v>
      </c>
      <c r="C160" s="2">
        <f>'5 MD Ordering list'!F162</f>
        <v>0</v>
      </c>
      <c r="D160" s="2">
        <f>'5 MD Ordering list'!J162</f>
        <v>0</v>
      </c>
      <c r="E160" s="2">
        <f>'5 MD Ordering list'!K162*'5 MD Ordering list'!F162</f>
        <v>0</v>
      </c>
      <c r="F160" s="2">
        <f>'5 MD Ordering list'!O162*'5 MD Ordering list'!F162</f>
        <v>0</v>
      </c>
      <c r="G160" s="2">
        <f>'5 MD Ordering list'!I162</f>
        <v>0</v>
      </c>
    </row>
    <row r="161" spans="1:7">
      <c r="A161" s="2">
        <f>'5 MD Ordering list'!A163</f>
        <v>0</v>
      </c>
      <c r="B161" s="2">
        <f>'5 MD Ordering list'!E163</f>
        <v>0</v>
      </c>
      <c r="C161" s="2">
        <f>'5 MD Ordering list'!F163</f>
        <v>0</v>
      </c>
      <c r="D161" s="2">
        <f>'5 MD Ordering list'!J163</f>
        <v>0</v>
      </c>
      <c r="E161" s="2">
        <f>'5 MD Ordering list'!K163*'5 MD Ordering list'!F163</f>
        <v>0</v>
      </c>
      <c r="F161" s="2">
        <f>'5 MD Ordering list'!O163*'5 MD Ordering list'!F163</f>
        <v>0</v>
      </c>
      <c r="G161" s="2">
        <f>'5 MD Ordering list'!I163</f>
        <v>0</v>
      </c>
    </row>
    <row r="162" spans="1:7">
      <c r="A162" s="2">
        <f>'5 MD Ordering list'!A164</f>
        <v>0</v>
      </c>
      <c r="B162" s="2">
        <f>'5 MD Ordering list'!E164</f>
        <v>0</v>
      </c>
      <c r="C162" s="2">
        <f>'5 MD Ordering list'!F164</f>
        <v>0</v>
      </c>
      <c r="D162" s="2">
        <f>'5 MD Ordering list'!J164</f>
        <v>0</v>
      </c>
      <c r="E162" s="2">
        <f>'5 MD Ordering list'!K164*'5 MD Ordering list'!F164</f>
        <v>0</v>
      </c>
      <c r="F162" s="2">
        <f>'5 MD Ordering list'!O164*'5 MD Ordering list'!F164</f>
        <v>0</v>
      </c>
      <c r="G162" s="2">
        <f>'5 MD Ordering list'!I164</f>
        <v>0</v>
      </c>
    </row>
    <row r="163" spans="1:7">
      <c r="A163" s="2">
        <f>'5 MD Ordering list'!A165</f>
        <v>0</v>
      </c>
      <c r="B163" s="2">
        <f>'5 MD Ordering list'!E165</f>
        <v>0</v>
      </c>
      <c r="C163" s="2">
        <f>'5 MD Ordering list'!F165</f>
        <v>0</v>
      </c>
      <c r="D163" s="2">
        <f>'5 MD Ordering list'!J165</f>
        <v>0</v>
      </c>
      <c r="E163" s="2">
        <f>'5 MD Ordering list'!K165*'5 MD Ordering list'!F165</f>
        <v>0</v>
      </c>
      <c r="F163" s="2">
        <f>'5 MD Ordering list'!O165*'5 MD Ordering list'!F165</f>
        <v>0</v>
      </c>
      <c r="G163" s="2">
        <f>'5 MD Ordering list'!I165</f>
        <v>0</v>
      </c>
    </row>
    <row r="164" spans="1:7">
      <c r="A164" s="2">
        <f>'5 MD Ordering list'!A166</f>
        <v>0</v>
      </c>
      <c r="B164" s="2">
        <f>'5 MD Ordering list'!E166</f>
        <v>0</v>
      </c>
      <c r="C164" s="2">
        <f>'5 MD Ordering list'!F166</f>
        <v>0</v>
      </c>
      <c r="D164" s="2">
        <f>'5 MD Ordering list'!J166</f>
        <v>0</v>
      </c>
      <c r="E164" s="2">
        <f>'5 MD Ordering list'!K166*'5 MD Ordering list'!F166</f>
        <v>0</v>
      </c>
      <c r="F164" s="2">
        <f>'5 MD Ordering list'!O166*'5 MD Ordering list'!F166</f>
        <v>0</v>
      </c>
      <c r="G164" s="2">
        <f>'5 MD Ordering list'!I166</f>
        <v>0</v>
      </c>
    </row>
    <row r="165" spans="1:7">
      <c r="A165" s="2">
        <f>'5 MD Ordering list'!A167</f>
        <v>0</v>
      </c>
      <c r="B165" s="2">
        <f>'5 MD Ordering list'!E167</f>
        <v>0</v>
      </c>
      <c r="C165" s="2">
        <f>'5 MD Ordering list'!F167</f>
        <v>0</v>
      </c>
      <c r="D165" s="2">
        <f>'5 MD Ordering list'!J167</f>
        <v>0</v>
      </c>
      <c r="E165" s="2">
        <f>'5 MD Ordering list'!K167*'5 MD Ordering list'!F167</f>
        <v>0</v>
      </c>
      <c r="F165" s="2">
        <f>'5 MD Ordering list'!O167*'5 MD Ordering list'!F167</f>
        <v>0</v>
      </c>
      <c r="G165" s="2">
        <f>'5 MD Ordering list'!I167</f>
        <v>0</v>
      </c>
    </row>
    <row r="166" spans="1:7">
      <c r="A166" s="2">
        <f>'5 MD Ordering list'!A168</f>
        <v>0</v>
      </c>
      <c r="B166" s="2">
        <f>'5 MD Ordering list'!E168</f>
        <v>0</v>
      </c>
      <c r="C166" s="2">
        <f>'5 MD Ordering list'!F168</f>
        <v>0</v>
      </c>
      <c r="D166" s="2">
        <f>'5 MD Ordering list'!J168</f>
        <v>0</v>
      </c>
      <c r="E166" s="2">
        <f>'5 MD Ordering list'!K168*'5 MD Ordering list'!F168</f>
        <v>0</v>
      </c>
      <c r="F166" s="2">
        <f>'5 MD Ordering list'!O168*'5 MD Ordering list'!F168</f>
        <v>0</v>
      </c>
      <c r="G166" s="2">
        <f>'5 MD Ordering list'!I168</f>
        <v>0</v>
      </c>
    </row>
    <row r="167" spans="1:7">
      <c r="A167" s="2">
        <f>'5 MD Ordering list'!A169</f>
        <v>0</v>
      </c>
      <c r="B167" s="2">
        <f>'5 MD Ordering list'!E169</f>
        <v>0</v>
      </c>
      <c r="C167" s="2">
        <f>'5 MD Ordering list'!F169</f>
        <v>0</v>
      </c>
      <c r="D167" s="2">
        <f>'5 MD Ordering list'!J169</f>
        <v>0</v>
      </c>
      <c r="E167" s="2">
        <f>'5 MD Ordering list'!K169*'5 MD Ordering list'!F169</f>
        <v>0</v>
      </c>
      <c r="F167" s="2">
        <f>'5 MD Ordering list'!O169*'5 MD Ordering list'!F169</f>
        <v>0</v>
      </c>
      <c r="G167" s="2">
        <f>'5 MD Ordering list'!I169</f>
        <v>0</v>
      </c>
    </row>
    <row r="168" spans="1:7">
      <c r="A168" s="2">
        <f>'5 MD Ordering list'!A170</f>
        <v>0</v>
      </c>
      <c r="B168" s="2">
        <f>'5 MD Ordering list'!E170</f>
        <v>0</v>
      </c>
      <c r="C168" s="2">
        <f>'5 MD Ordering list'!F170</f>
        <v>0</v>
      </c>
      <c r="D168" s="2">
        <f>'5 MD Ordering list'!J170</f>
        <v>0</v>
      </c>
      <c r="E168" s="2">
        <f>'5 MD Ordering list'!K170*'5 MD Ordering list'!F170</f>
        <v>0</v>
      </c>
      <c r="F168" s="2">
        <f>'5 MD Ordering list'!O170*'5 MD Ordering list'!F170</f>
        <v>0</v>
      </c>
      <c r="G168" s="2">
        <f>'5 MD Ordering list'!I170</f>
        <v>0</v>
      </c>
    </row>
    <row r="169" spans="1:7">
      <c r="A169" s="2">
        <f>'5 MD Ordering list'!A171</f>
        <v>0</v>
      </c>
      <c r="B169" s="2">
        <f>'5 MD Ordering list'!E171</f>
        <v>0</v>
      </c>
      <c r="C169" s="2">
        <f>'5 MD Ordering list'!F171</f>
        <v>0</v>
      </c>
      <c r="D169" s="2">
        <f>'5 MD Ordering list'!J171</f>
        <v>0</v>
      </c>
      <c r="E169" s="2">
        <f>'5 MD Ordering list'!K171*'5 MD Ordering list'!F171</f>
        <v>0</v>
      </c>
      <c r="F169" s="2">
        <f>'5 MD Ordering list'!O171*'5 MD Ordering list'!F171</f>
        <v>0</v>
      </c>
      <c r="G169" s="2">
        <f>'5 MD Ordering list'!I171</f>
        <v>0</v>
      </c>
    </row>
    <row r="170" spans="1:7">
      <c r="A170" s="2">
        <f>'5 MD Ordering list'!A172</f>
        <v>0</v>
      </c>
      <c r="B170" s="2">
        <f>'5 MD Ordering list'!E172</f>
        <v>0</v>
      </c>
      <c r="C170" s="2">
        <f>'5 MD Ordering list'!F172</f>
        <v>0</v>
      </c>
      <c r="D170" s="2">
        <f>'5 MD Ordering list'!J172</f>
        <v>0</v>
      </c>
      <c r="E170" s="2">
        <f>'5 MD Ordering list'!K172*'5 MD Ordering list'!F172</f>
        <v>0</v>
      </c>
      <c r="F170" s="2">
        <f>'5 MD Ordering list'!O172*'5 MD Ordering list'!F172</f>
        <v>0</v>
      </c>
      <c r="G170" s="2">
        <f>'5 MD Ordering list'!I172</f>
        <v>0</v>
      </c>
    </row>
    <row r="171" spans="1:7">
      <c r="A171" s="2">
        <f>'5 MD Ordering list'!A173</f>
        <v>0</v>
      </c>
      <c r="B171" s="2">
        <f>'5 MD Ordering list'!E173</f>
        <v>0</v>
      </c>
      <c r="C171" s="2">
        <f>'5 MD Ordering list'!F173</f>
        <v>0</v>
      </c>
      <c r="D171" s="2">
        <f>'5 MD Ordering list'!J173</f>
        <v>0</v>
      </c>
      <c r="E171" s="2">
        <f>'5 MD Ordering list'!K173*'5 MD Ordering list'!F173</f>
        <v>0</v>
      </c>
      <c r="F171" s="2">
        <f>'5 MD Ordering list'!O173*'5 MD Ordering list'!F173</f>
        <v>0</v>
      </c>
      <c r="G171" s="2">
        <f>'5 MD Ordering list'!I173</f>
        <v>0</v>
      </c>
    </row>
    <row r="172" spans="1:7">
      <c r="A172" s="2">
        <f>'5 MD Ordering list'!A174</f>
        <v>0</v>
      </c>
      <c r="B172" s="2">
        <f>'5 MD Ordering list'!E174</f>
        <v>0</v>
      </c>
      <c r="C172" s="2">
        <f>'5 MD Ordering list'!F174</f>
        <v>0</v>
      </c>
      <c r="D172" s="2">
        <f>'5 MD Ordering list'!J174</f>
        <v>0</v>
      </c>
      <c r="E172" s="2">
        <f>'5 MD Ordering list'!K174*'5 MD Ordering list'!F174</f>
        <v>0</v>
      </c>
      <c r="F172" s="2">
        <f>'5 MD Ordering list'!O174*'5 MD Ordering list'!F174</f>
        <v>0</v>
      </c>
      <c r="G172" s="2">
        <f>'5 MD Ordering list'!I174</f>
        <v>0</v>
      </c>
    </row>
    <row r="173" spans="1:7">
      <c r="A173" s="2">
        <f>'5 MD Ordering list'!A175</f>
        <v>0</v>
      </c>
      <c r="B173" s="2">
        <f>'5 MD Ordering list'!E175</f>
        <v>0</v>
      </c>
      <c r="C173" s="2">
        <f>'5 MD Ordering list'!F175</f>
        <v>0</v>
      </c>
      <c r="D173" s="2">
        <f>'5 MD Ordering list'!J175</f>
        <v>0</v>
      </c>
      <c r="E173" s="2">
        <f>'5 MD Ordering list'!K175*'5 MD Ordering list'!F175</f>
        <v>0</v>
      </c>
      <c r="F173" s="2">
        <f>'5 MD Ordering list'!O175*'5 MD Ordering list'!F175</f>
        <v>0</v>
      </c>
      <c r="G173" s="2">
        <f>'5 MD Ordering list'!I175</f>
        <v>0</v>
      </c>
    </row>
    <row r="174" spans="1:7">
      <c r="A174" s="2">
        <f>'5 MD Ordering list'!A176</f>
        <v>0</v>
      </c>
      <c r="B174" s="2">
        <f>'5 MD Ordering list'!E176</f>
        <v>0</v>
      </c>
      <c r="C174" s="2">
        <f>'5 MD Ordering list'!F176</f>
        <v>0</v>
      </c>
      <c r="D174" s="2">
        <f>'5 MD Ordering list'!J176</f>
        <v>0</v>
      </c>
      <c r="E174" s="2">
        <f>'5 MD Ordering list'!K176*'5 MD Ordering list'!F176</f>
        <v>0</v>
      </c>
      <c r="F174" s="2">
        <f>'5 MD Ordering list'!O176*'5 MD Ordering list'!F176</f>
        <v>0</v>
      </c>
      <c r="G174" s="2">
        <f>'5 MD Ordering list'!I176</f>
        <v>0</v>
      </c>
    </row>
    <row r="175" spans="1:7">
      <c r="A175" s="2">
        <f>'5 MD Ordering list'!A177</f>
        <v>0</v>
      </c>
      <c r="B175" s="2">
        <f>'5 MD Ordering list'!E177</f>
        <v>0</v>
      </c>
      <c r="C175" s="2">
        <f>'5 MD Ordering list'!F177</f>
        <v>0</v>
      </c>
      <c r="D175" s="2">
        <f>'5 MD Ordering list'!J177</f>
        <v>0</v>
      </c>
      <c r="E175" s="2">
        <f>'5 MD Ordering list'!K177*'5 MD Ordering list'!F177</f>
        <v>0</v>
      </c>
      <c r="F175" s="2">
        <f>'5 MD Ordering list'!O177*'5 MD Ordering list'!F177</f>
        <v>0</v>
      </c>
      <c r="G175" s="2">
        <f>'5 MD Ordering list'!I177</f>
        <v>0</v>
      </c>
    </row>
    <row r="176" spans="1:7">
      <c r="A176" s="2">
        <f>'5 MD Ordering list'!A178</f>
        <v>0</v>
      </c>
      <c r="B176" s="2">
        <f>'5 MD Ordering list'!E178</f>
        <v>0</v>
      </c>
      <c r="C176" s="2">
        <f>'5 MD Ordering list'!F178</f>
        <v>0</v>
      </c>
      <c r="D176" s="2">
        <f>'5 MD Ordering list'!J178</f>
        <v>0</v>
      </c>
      <c r="E176" s="2">
        <f>'5 MD Ordering list'!K178*'5 MD Ordering list'!F178</f>
        <v>0</v>
      </c>
      <c r="F176" s="2">
        <f>'5 MD Ordering list'!O178*'5 MD Ordering list'!F178</f>
        <v>0</v>
      </c>
      <c r="G176" s="2">
        <f>'5 MD Ordering list'!I178</f>
        <v>0</v>
      </c>
    </row>
    <row r="177" spans="1:7">
      <c r="A177" s="2">
        <f>'5 MD Ordering list'!A179</f>
        <v>0</v>
      </c>
      <c r="B177" s="2">
        <f>'5 MD Ordering list'!E179</f>
        <v>0</v>
      </c>
      <c r="C177" s="2">
        <f>'5 MD Ordering list'!F179</f>
        <v>0</v>
      </c>
      <c r="D177" s="2">
        <f>'5 MD Ordering list'!J179</f>
        <v>0</v>
      </c>
      <c r="E177" s="2">
        <f>'5 MD Ordering list'!K179*'5 MD Ordering list'!F179</f>
        <v>0</v>
      </c>
      <c r="F177" s="2">
        <f>'5 MD Ordering list'!O179*'5 MD Ordering list'!F179</f>
        <v>0</v>
      </c>
      <c r="G177" s="2">
        <f>'5 MD Ordering list'!I179</f>
        <v>0</v>
      </c>
    </row>
    <row r="178" spans="1:7">
      <c r="A178" s="2">
        <f>'5 MD Ordering list'!A180</f>
        <v>0</v>
      </c>
      <c r="B178" s="2">
        <f>'5 MD Ordering list'!E180</f>
        <v>0</v>
      </c>
      <c r="C178" s="2">
        <f>'5 MD Ordering list'!F180</f>
        <v>0</v>
      </c>
      <c r="D178" s="2">
        <f>'5 MD Ordering list'!J180</f>
        <v>0</v>
      </c>
      <c r="E178" s="2">
        <f>'5 MD Ordering list'!K180*'5 MD Ordering list'!F180</f>
        <v>0</v>
      </c>
      <c r="F178" s="2">
        <f>'5 MD Ordering list'!O180*'5 MD Ordering list'!F180</f>
        <v>0</v>
      </c>
      <c r="G178" s="2">
        <f>'5 MD Ordering list'!I180</f>
        <v>0</v>
      </c>
    </row>
    <row r="179" spans="1:7">
      <c r="A179" s="2">
        <f>'5 MD Ordering list'!A181</f>
        <v>0</v>
      </c>
      <c r="B179" s="2">
        <f>'5 MD Ordering list'!E181</f>
        <v>0</v>
      </c>
      <c r="C179" s="2">
        <f>'5 MD Ordering list'!F181</f>
        <v>0</v>
      </c>
      <c r="D179" s="2">
        <f>'5 MD Ordering list'!J181</f>
        <v>0</v>
      </c>
      <c r="E179" s="2">
        <f>'5 MD Ordering list'!K181*'5 MD Ordering list'!F181</f>
        <v>0</v>
      </c>
      <c r="F179" s="2">
        <f>'5 MD Ordering list'!O181*'5 MD Ordering list'!F181</f>
        <v>0</v>
      </c>
      <c r="G179" s="2">
        <f>'5 MD Ordering list'!I181</f>
        <v>0</v>
      </c>
    </row>
    <row r="180" spans="1:7">
      <c r="A180" s="2">
        <f>'5 MD Ordering list'!A182</f>
        <v>0</v>
      </c>
      <c r="B180" s="2">
        <f>'5 MD Ordering list'!E182</f>
        <v>0</v>
      </c>
      <c r="C180" s="2">
        <f>'5 MD Ordering list'!F182</f>
        <v>0</v>
      </c>
      <c r="D180" s="2">
        <f>'5 MD Ordering list'!J182</f>
        <v>0</v>
      </c>
      <c r="E180" s="2">
        <f>'5 MD Ordering list'!K182*'5 MD Ordering list'!F182</f>
        <v>0</v>
      </c>
      <c r="F180" s="2">
        <f>'5 MD Ordering list'!O182*'5 MD Ordering list'!F182</f>
        <v>0</v>
      </c>
      <c r="G180" s="2">
        <f>'5 MD Ordering list'!I182</f>
        <v>0</v>
      </c>
    </row>
    <row r="181" spans="1:7">
      <c r="A181" s="2">
        <f>'5 MD Ordering list'!A183</f>
        <v>0</v>
      </c>
      <c r="B181" s="2">
        <f>'5 MD Ordering list'!E183</f>
        <v>0</v>
      </c>
      <c r="C181" s="2">
        <f>'5 MD Ordering list'!F183</f>
        <v>0</v>
      </c>
      <c r="D181" s="2">
        <f>'5 MD Ordering list'!J183</f>
        <v>0</v>
      </c>
      <c r="E181" s="2">
        <f>'5 MD Ordering list'!K183*'5 MD Ordering list'!F183</f>
        <v>0</v>
      </c>
      <c r="F181" s="2">
        <f>'5 MD Ordering list'!O183*'5 MD Ordering list'!F183</f>
        <v>0</v>
      </c>
      <c r="G181" s="2">
        <f>'5 MD Ordering list'!I183</f>
        <v>0</v>
      </c>
    </row>
    <row r="182" spans="1:7">
      <c r="A182" s="2">
        <f>'5 MD Ordering list'!A184</f>
        <v>0</v>
      </c>
      <c r="B182" s="2">
        <f>'5 MD Ordering list'!E184</f>
        <v>0</v>
      </c>
      <c r="C182" s="2">
        <f>'5 MD Ordering list'!F184</f>
        <v>0</v>
      </c>
      <c r="D182" s="2">
        <f>'5 MD Ordering list'!J184</f>
        <v>0</v>
      </c>
      <c r="E182" s="2">
        <f>'5 MD Ordering list'!K184*'5 MD Ordering list'!F184</f>
        <v>0</v>
      </c>
      <c r="F182" s="2">
        <f>'5 MD Ordering list'!O184*'5 MD Ordering list'!F184</f>
        <v>0</v>
      </c>
      <c r="G182" s="2">
        <f>'5 MD Ordering list'!I184</f>
        <v>0</v>
      </c>
    </row>
    <row r="183" spans="1:7">
      <c r="A183" s="2">
        <f>'5 MD Ordering list'!A185</f>
        <v>0</v>
      </c>
      <c r="B183" s="2">
        <f>'5 MD Ordering list'!E185</f>
        <v>0</v>
      </c>
      <c r="C183" s="2">
        <f>'5 MD Ordering list'!F185</f>
        <v>0</v>
      </c>
      <c r="D183" s="2">
        <f>'5 MD Ordering list'!J185</f>
        <v>0</v>
      </c>
      <c r="E183" s="2">
        <f>'5 MD Ordering list'!K185*'5 MD Ordering list'!F185</f>
        <v>0</v>
      </c>
      <c r="F183" s="2">
        <f>'5 MD Ordering list'!O185*'5 MD Ordering list'!F185</f>
        <v>0</v>
      </c>
      <c r="G183" s="2">
        <f>'5 MD Ordering list'!I185</f>
        <v>0</v>
      </c>
    </row>
    <row r="184" spans="1:7">
      <c r="A184" s="2">
        <f>'5 MD Ordering list'!A186</f>
        <v>0</v>
      </c>
      <c r="B184" s="2">
        <f>'5 MD Ordering list'!E186</f>
        <v>0</v>
      </c>
      <c r="C184" s="2">
        <f>'5 MD Ordering list'!F186</f>
        <v>0</v>
      </c>
      <c r="D184" s="2">
        <f>'5 MD Ordering list'!J186</f>
        <v>0</v>
      </c>
      <c r="E184" s="2">
        <f>'5 MD Ordering list'!K186*'5 MD Ordering list'!F186</f>
        <v>0</v>
      </c>
      <c r="F184" s="2">
        <f>'5 MD Ordering list'!O186*'5 MD Ordering list'!F186</f>
        <v>0</v>
      </c>
      <c r="G184" s="2">
        <f>'5 MD Ordering list'!I186</f>
        <v>0</v>
      </c>
    </row>
    <row r="185" spans="1:7">
      <c r="A185" s="2">
        <f>'5 MD Ordering list'!A187</f>
        <v>0</v>
      </c>
      <c r="B185" s="2">
        <f>'5 MD Ordering list'!E187</f>
        <v>0</v>
      </c>
      <c r="C185" s="2">
        <f>'5 MD Ordering list'!F187</f>
        <v>0</v>
      </c>
      <c r="D185" s="2">
        <f>'5 MD Ordering list'!J187</f>
        <v>0</v>
      </c>
      <c r="E185" s="2">
        <f>'5 MD Ordering list'!K187*'5 MD Ordering list'!F187</f>
        <v>0</v>
      </c>
      <c r="F185" s="2">
        <f>'5 MD Ordering list'!O187*'5 MD Ordering list'!F187</f>
        <v>0</v>
      </c>
      <c r="G185" s="2">
        <f>'5 MD Ordering list'!I187</f>
        <v>0</v>
      </c>
    </row>
    <row r="186" spans="1:7">
      <c r="A186" s="2">
        <f>'5 MD Ordering list'!A188</f>
        <v>0</v>
      </c>
      <c r="B186" s="2">
        <f>'5 MD Ordering list'!E188</f>
        <v>0</v>
      </c>
      <c r="C186" s="2">
        <f>'5 MD Ordering list'!F188</f>
        <v>0</v>
      </c>
      <c r="D186" s="2">
        <f>'5 MD Ordering list'!J188</f>
        <v>0</v>
      </c>
      <c r="E186" s="2">
        <f>'5 MD Ordering list'!K188*'5 MD Ordering list'!F188</f>
        <v>0</v>
      </c>
      <c r="F186" s="2">
        <f>'5 MD Ordering list'!O188*'5 MD Ordering list'!F188</f>
        <v>0</v>
      </c>
      <c r="G186" s="2">
        <f>'5 MD Ordering list'!I188</f>
        <v>0</v>
      </c>
    </row>
    <row r="187" spans="1:7">
      <c r="A187" s="2">
        <f>'5 MD Ordering list'!A189</f>
        <v>0</v>
      </c>
      <c r="B187" s="2">
        <f>'5 MD Ordering list'!E189</f>
        <v>0</v>
      </c>
      <c r="C187" s="2">
        <f>'5 MD Ordering list'!F189</f>
        <v>0</v>
      </c>
      <c r="D187" s="2">
        <f>'5 MD Ordering list'!J189</f>
        <v>0</v>
      </c>
      <c r="E187" s="2">
        <f>'5 MD Ordering list'!K189*'5 MD Ordering list'!F189</f>
        <v>0</v>
      </c>
      <c r="F187" s="2">
        <f>'5 MD Ordering list'!O189*'5 MD Ordering list'!F189</f>
        <v>0</v>
      </c>
      <c r="G187" s="2">
        <f>'5 MD Ordering list'!I189</f>
        <v>0</v>
      </c>
    </row>
    <row r="188" spans="1:7">
      <c r="A188" s="2">
        <f>'5 MD Ordering list'!A190</f>
        <v>0</v>
      </c>
      <c r="B188" s="2">
        <f>'5 MD Ordering list'!E190</f>
        <v>0</v>
      </c>
      <c r="C188" s="2">
        <f>'5 MD Ordering list'!F190</f>
        <v>0</v>
      </c>
      <c r="D188" s="2">
        <f>'5 MD Ordering list'!J190</f>
        <v>0</v>
      </c>
      <c r="E188" s="2">
        <f>'5 MD Ordering list'!K190*'5 MD Ordering list'!F190</f>
        <v>0</v>
      </c>
      <c r="F188" s="2">
        <f>'5 MD Ordering list'!O190*'5 MD Ordering list'!F190</f>
        <v>0</v>
      </c>
      <c r="G188" s="2">
        <f>'5 MD Ordering list'!I190</f>
        <v>0</v>
      </c>
    </row>
    <row r="189" spans="1:7">
      <c r="A189" s="2">
        <f>'5 MD Ordering list'!A191</f>
        <v>0</v>
      </c>
      <c r="B189" s="2">
        <f>'5 MD Ordering list'!E191</f>
        <v>0</v>
      </c>
      <c r="C189" s="2">
        <f>'5 MD Ordering list'!F191</f>
        <v>0</v>
      </c>
      <c r="D189" s="2">
        <f>'5 MD Ordering list'!J191</f>
        <v>0</v>
      </c>
      <c r="E189" s="2">
        <f>'5 MD Ordering list'!K191*'5 MD Ordering list'!F191</f>
        <v>0</v>
      </c>
      <c r="F189" s="2">
        <f>'5 MD Ordering list'!O191*'5 MD Ordering list'!F191</f>
        <v>0</v>
      </c>
      <c r="G189" s="2">
        <f>'5 MD Ordering list'!I191</f>
        <v>0</v>
      </c>
    </row>
    <row r="190" spans="1:7">
      <c r="A190" s="2">
        <f>'5 MD Ordering list'!A192</f>
        <v>0</v>
      </c>
      <c r="B190" s="2">
        <f>'5 MD Ordering list'!E192</f>
        <v>0</v>
      </c>
      <c r="C190" s="2">
        <f>'5 MD Ordering list'!F192</f>
        <v>0</v>
      </c>
      <c r="D190" s="2">
        <f>'5 MD Ordering list'!J192</f>
        <v>0</v>
      </c>
      <c r="E190" s="2">
        <f>'5 MD Ordering list'!K192*'5 MD Ordering list'!F192</f>
        <v>0</v>
      </c>
      <c r="F190" s="2">
        <f>'5 MD Ordering list'!O192*'5 MD Ordering list'!F192</f>
        <v>0</v>
      </c>
      <c r="G190" s="2">
        <f>'5 MD Ordering list'!I192</f>
        <v>0</v>
      </c>
    </row>
    <row r="191" spans="1:7">
      <c r="A191" s="2">
        <f>'5 MD Ordering list'!A193</f>
        <v>0</v>
      </c>
      <c r="B191" s="2">
        <f>'5 MD Ordering list'!E193</f>
        <v>0</v>
      </c>
      <c r="C191" s="2">
        <f>'5 MD Ordering list'!F193</f>
        <v>0</v>
      </c>
      <c r="D191" s="2">
        <f>'5 MD Ordering list'!J193</f>
        <v>0</v>
      </c>
      <c r="E191" s="2">
        <f>'5 MD Ordering list'!K193*'5 MD Ordering list'!F193</f>
        <v>0</v>
      </c>
      <c r="F191" s="2">
        <f>'5 MD Ordering list'!O193*'5 MD Ordering list'!F193</f>
        <v>0</v>
      </c>
      <c r="G191" s="2">
        <f>'5 MD Ordering list'!I193</f>
        <v>0</v>
      </c>
    </row>
    <row r="192" spans="1:7">
      <c r="A192" s="2">
        <f>'5 MD Ordering list'!A194</f>
        <v>0</v>
      </c>
      <c r="B192" s="2">
        <f>'5 MD Ordering list'!E194</f>
        <v>0</v>
      </c>
      <c r="C192" s="2">
        <f>'5 MD Ordering list'!F194</f>
        <v>0</v>
      </c>
      <c r="D192" s="2">
        <f>'5 MD Ordering list'!J194</f>
        <v>0</v>
      </c>
      <c r="E192" s="2">
        <f>'5 MD Ordering list'!K194*'5 MD Ordering list'!F194</f>
        <v>0</v>
      </c>
      <c r="F192" s="2">
        <f>'5 MD Ordering list'!O194*'5 MD Ordering list'!F194</f>
        <v>0</v>
      </c>
      <c r="G192" s="2">
        <f>'5 MD Ordering list'!I194</f>
        <v>0</v>
      </c>
    </row>
    <row r="193" spans="1:7">
      <c r="A193" s="2">
        <f>'5 MD Ordering list'!A195</f>
        <v>0</v>
      </c>
      <c r="B193" s="2">
        <f>'5 MD Ordering list'!E195</f>
        <v>0</v>
      </c>
      <c r="C193" s="2">
        <f>'5 MD Ordering list'!F195</f>
        <v>0</v>
      </c>
      <c r="D193" s="2">
        <f>'5 MD Ordering list'!J195</f>
        <v>0</v>
      </c>
      <c r="E193" s="2">
        <f>'5 MD Ordering list'!K195*'5 MD Ordering list'!F195</f>
        <v>0</v>
      </c>
      <c r="F193" s="2">
        <f>'5 MD Ordering list'!O195*'5 MD Ordering list'!F195</f>
        <v>0</v>
      </c>
      <c r="G193" s="2">
        <f>'5 MD Ordering list'!I195</f>
        <v>0</v>
      </c>
    </row>
    <row r="194" spans="1:7">
      <c r="A194" s="2">
        <f>'5 MD Ordering list'!A196</f>
        <v>0</v>
      </c>
      <c r="B194" s="2">
        <f>'5 MD Ordering list'!E196</f>
        <v>0</v>
      </c>
      <c r="C194" s="2">
        <f>'5 MD Ordering list'!F196</f>
        <v>0</v>
      </c>
      <c r="D194" s="2">
        <f>'5 MD Ordering list'!J196</f>
        <v>0</v>
      </c>
      <c r="E194" s="2">
        <f>'5 MD Ordering list'!K196*'5 MD Ordering list'!F196</f>
        <v>0</v>
      </c>
      <c r="F194" s="2">
        <f>'5 MD Ordering list'!O196*'5 MD Ordering list'!F196</f>
        <v>0</v>
      </c>
      <c r="G194" s="2">
        <f>'5 MD Ordering list'!I196</f>
        <v>0</v>
      </c>
    </row>
    <row r="195" spans="1:7">
      <c r="A195" s="2">
        <f>'5 MD Ordering list'!A197</f>
        <v>0</v>
      </c>
      <c r="B195" s="2">
        <f>'5 MD Ordering list'!E197</f>
        <v>0</v>
      </c>
      <c r="C195" s="2">
        <f>'5 MD Ordering list'!F197</f>
        <v>0</v>
      </c>
      <c r="D195" s="2">
        <f>'5 MD Ordering list'!J197</f>
        <v>0</v>
      </c>
      <c r="E195" s="2">
        <f>'5 MD Ordering list'!K197*'5 MD Ordering list'!F197</f>
        <v>0</v>
      </c>
      <c r="F195" s="2">
        <f>'5 MD Ordering list'!O197*'5 MD Ordering list'!F197</f>
        <v>0</v>
      </c>
      <c r="G195" s="2">
        <f>'5 MD Ordering list'!I197</f>
        <v>0</v>
      </c>
    </row>
    <row r="196" spans="1:7">
      <c r="A196" s="2">
        <f>'5 MD Ordering list'!A198</f>
        <v>0</v>
      </c>
      <c r="B196" s="2">
        <f>'5 MD Ordering list'!E198</f>
        <v>0</v>
      </c>
      <c r="C196" s="2">
        <f>'5 MD Ordering list'!F198</f>
        <v>0</v>
      </c>
      <c r="D196" s="2">
        <f>'5 MD Ordering list'!J198</f>
        <v>0</v>
      </c>
      <c r="E196" s="2">
        <f>'5 MD Ordering list'!K198*'5 MD Ordering list'!F198</f>
        <v>0</v>
      </c>
      <c r="F196" s="2">
        <f>'5 MD Ordering list'!O198*'5 MD Ordering list'!F198</f>
        <v>0</v>
      </c>
      <c r="G196" s="2">
        <f>'5 MD Ordering list'!I198</f>
        <v>0</v>
      </c>
    </row>
    <row r="197" spans="1:7">
      <c r="A197" s="2">
        <f>'5 MD Ordering list'!A199</f>
        <v>0</v>
      </c>
      <c r="B197" s="2">
        <f>'5 MD Ordering list'!E199</f>
        <v>0</v>
      </c>
      <c r="C197" s="2">
        <f>'5 MD Ordering list'!F199</f>
        <v>0</v>
      </c>
      <c r="D197" s="2">
        <f>'5 MD Ordering list'!J199</f>
        <v>0</v>
      </c>
      <c r="E197" s="2">
        <f>'5 MD Ordering list'!K199*'5 MD Ordering list'!F199</f>
        <v>0</v>
      </c>
      <c r="F197" s="2">
        <f>'5 MD Ordering list'!O199*'5 MD Ordering list'!F199</f>
        <v>0</v>
      </c>
      <c r="G197" s="2">
        <f>'5 MD Ordering list'!I199</f>
        <v>0</v>
      </c>
    </row>
    <row r="198" spans="1:7">
      <c r="A198" s="2">
        <f>'5 MD Ordering list'!A200</f>
        <v>0</v>
      </c>
      <c r="B198" s="2">
        <f>'5 MD Ordering list'!E200</f>
        <v>0</v>
      </c>
      <c r="C198" s="2">
        <f>'5 MD Ordering list'!F200</f>
        <v>0</v>
      </c>
      <c r="D198" s="2">
        <f>'5 MD Ordering list'!J200</f>
        <v>0</v>
      </c>
      <c r="E198" s="2">
        <f>'5 MD Ordering list'!K200*'5 MD Ordering list'!F200</f>
        <v>0</v>
      </c>
      <c r="F198" s="2">
        <f>'5 MD Ordering list'!O200*'5 MD Ordering list'!F200</f>
        <v>0</v>
      </c>
      <c r="G198" s="2">
        <f>'5 MD Ordering list'!I200</f>
        <v>0</v>
      </c>
    </row>
    <row r="199" spans="1:7">
      <c r="A199" s="2">
        <f>'5 MD Ordering list'!A201</f>
        <v>0</v>
      </c>
      <c r="B199" s="2">
        <f>'5 MD Ordering list'!E201</f>
        <v>0</v>
      </c>
      <c r="C199" s="2">
        <f>'5 MD Ordering list'!F201</f>
        <v>0</v>
      </c>
      <c r="D199" s="2">
        <f>'5 MD Ordering list'!J201</f>
        <v>0</v>
      </c>
      <c r="E199" s="2">
        <f>'5 MD Ordering list'!K201*'5 MD Ordering list'!F201</f>
        <v>0</v>
      </c>
      <c r="F199" s="2">
        <f>'5 MD Ordering list'!O201*'5 MD Ordering list'!F201</f>
        <v>0</v>
      </c>
      <c r="G199" s="2">
        <f>'5 MD Ordering list'!I201</f>
        <v>0</v>
      </c>
    </row>
    <row r="200" spans="1:7">
      <c r="A200" s="2">
        <f>'5 MD Ordering list'!A202</f>
        <v>0</v>
      </c>
      <c r="B200" s="2">
        <f>'5 MD Ordering list'!E202</f>
        <v>0</v>
      </c>
      <c r="C200" s="2">
        <f>'5 MD Ordering list'!F202</f>
        <v>0</v>
      </c>
      <c r="D200" s="2">
        <f>'5 MD Ordering list'!J202</f>
        <v>0</v>
      </c>
      <c r="E200" s="2">
        <f>'5 MD Ordering list'!K202*'5 MD Ordering list'!F202</f>
        <v>0</v>
      </c>
      <c r="F200" s="2">
        <f>'5 MD Ordering list'!O202*'5 MD Ordering list'!F202</f>
        <v>0</v>
      </c>
      <c r="G200" s="2">
        <f>'5 MD Ordering list'!I202</f>
        <v>0</v>
      </c>
    </row>
  </sheetData>
  <sheetProtection algorithmName="SHA-512" hashValue="Bz3d/y++i/Pf3vefFaKN62XtBHsyYqj6vgO6V8eoVn1tqSeiVt3IiXgZzPjKehKrLw4bT9QyMOVdla8bwL3F0Q==" saltValue="3xbPpaJfXEITi1loCeB7y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atus xmlns="5b2e0fbb-dca3-4af0-8215-88da949fa2ed" xsi:nil="true"/>
    <TaxCatchAll xmlns="c69bd284-0105-47cc-b273-367b25aabbd4" xsi:nil="true"/>
    <lcf76f155ced4ddcb4097134ff3c332f xmlns="5b2e0fbb-dca3-4af0-8215-88da949fa2ed">
      <Terms xmlns="http://schemas.microsoft.com/office/infopath/2007/PartnerControls"/>
    </lcf76f155ced4ddcb4097134ff3c332f>
    <_Flow_SignoffStatus xmlns="5b2e0fbb-dca3-4af0-8215-88da949fa2e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C4DDDF5F960AE46B7D4A623C79F76D4" ma:contentTypeVersion="21" ma:contentTypeDescription="Create a new document." ma:contentTypeScope="" ma:versionID="51702e35bf245c1594a2984139749a19">
  <xsd:schema xmlns:xsd="http://www.w3.org/2001/XMLSchema" xmlns:xs="http://www.w3.org/2001/XMLSchema" xmlns:p="http://schemas.microsoft.com/office/2006/metadata/properties" xmlns:ns2="5b2e0fbb-dca3-4af0-8215-88da949fa2ed" xmlns:ns3="c69bd284-0105-47cc-b273-367b25aabbd4" targetNamespace="http://schemas.microsoft.com/office/2006/metadata/properties" ma:root="true" ma:fieldsID="854580cd07d188584bfd14f32f66ede9" ns2:_="" ns3:_="">
    <xsd:import namespace="5b2e0fbb-dca3-4af0-8215-88da949fa2ed"/>
    <xsd:import namespace="c69bd284-0105-47cc-b273-367b25aabbd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_Flow_SignoffStatus" minOccurs="0"/>
                <xsd:element ref="ns2:MediaLengthInSeconds" minOccurs="0"/>
                <xsd:element ref="ns2: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2e0fbb-dca3-4af0-8215-88da949fa2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Status" ma:index="22" nillable="true" ma:displayName="Status" ma:description="Status of the mission documents" ma:format="Dropdown" ma:internalName="Status">
      <xsd:simpleType>
        <xsd:union memberTypes="dms:Text">
          <xsd:simpleType>
            <xsd:restriction base="dms:Choice">
              <xsd:enumeration value="Complete"/>
              <xsd:enumeration value="Incomplete"/>
              <xsd:enumeration value="Choice 3"/>
            </xsd:restriction>
          </xsd:simpleType>
        </xsd:un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08c7ceef-f2b0-4869-8dd2-99de07b744a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69bd284-0105-47cc-b273-367b25aabbd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14951b00-3a84-4694-aa2f-b403747a85ec}" ma:internalName="TaxCatchAll" ma:showField="CatchAllData" ma:web="c69bd284-0105-47cc-b273-367b25aabb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3F6A0B-2B32-479D-AB8E-DF0977413E83}">
  <ds:schemaRefs>
    <ds:schemaRef ds:uri="http://schemas.microsoft.com/office/2006/metadata/properties"/>
    <ds:schemaRef ds:uri="http://schemas.microsoft.com/office/infopath/2007/PartnerControls"/>
    <ds:schemaRef ds:uri="5b2e0fbb-dca3-4af0-8215-88da949fa2ed"/>
    <ds:schemaRef ds:uri="c69bd284-0105-47cc-b273-367b25aabbd4"/>
  </ds:schemaRefs>
</ds:datastoreItem>
</file>

<file path=customXml/itemProps2.xml><?xml version="1.0" encoding="utf-8"?>
<ds:datastoreItem xmlns:ds="http://schemas.openxmlformats.org/officeDocument/2006/customXml" ds:itemID="{DF88A2F6-0F46-47A6-8177-621D46CEE6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2e0fbb-dca3-4af0-8215-88da949fa2ed"/>
    <ds:schemaRef ds:uri="c69bd284-0105-47cc-b273-367b25aabb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5767C9-9ADE-4E19-9343-44A6D74F10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1 Diag Categories</vt:lpstr>
      <vt:lpstr>2 Diag Ordering list</vt:lpstr>
      <vt:lpstr>3 Diag Planning tool</vt:lpstr>
      <vt:lpstr>Calculations - Diagnostics</vt:lpstr>
      <vt:lpstr>4 MD categories</vt:lpstr>
      <vt:lpstr>5 MD Ordering list</vt:lpstr>
      <vt:lpstr>6 MD Planning tool</vt:lpstr>
      <vt:lpstr>Calculations - Medical devices</vt:lpstr>
      <vt:lpstr>'2 Diag Ordering list'!Print_Area</vt:lpstr>
      <vt:lpstr>'3 Diag Planning tool'!Print_Area</vt:lpstr>
      <vt:lpstr>'6 MD Planning tool'!Print_Area</vt:lpstr>
      <vt:lpstr>'2 Diag Ordering list'!Print_Titles</vt:lpstr>
    </vt:vector>
  </TitlesOfParts>
  <Manager/>
  <Company>Foundation for Innovative New Diagnostics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Verges</dc:creator>
  <cp:keywords/>
  <dc:description/>
  <cp:lastModifiedBy>Bibiana ANGARITA</cp:lastModifiedBy>
  <cp:revision/>
  <dcterms:created xsi:type="dcterms:W3CDTF">2009-06-25T13:47:45Z</dcterms:created>
  <dcterms:modified xsi:type="dcterms:W3CDTF">2024-10-28T09:58:23Z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0x0101008C4DDDF5F960AE46B7D4A623C79F76D4</vt:lpwstr>
  </property>
  <property fmtid="{D5CDD505-2E9C-101B-9397-08002B2CF9AE}" pid="3" name="_ip_UnifiedCompliancePolicyUIAction">
    <vt:lpwstr/>
  </property>
  <property fmtid="{D5CDD505-2E9C-101B-9397-08002B2CF9AE}" pid="4" name="_ip_UnifiedCompliancePolicyProperties">
    <vt:lpwstr/>
  </property>
  <property fmtid="{D5CDD505-2E9C-101B-9397-08002B2CF9AE}" pid="5" name="MediaServiceImageTags">
    <vt:lpwstr/>
  </property>
</Properties>
</file>